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checkCompatibility="1" defaultThemeVersion="124226"/>
  <bookViews>
    <workbookView xWindow="-15" yWindow="-15" windowWidth="19230" windowHeight="6975" tabRatio="678"/>
  </bookViews>
  <sheets>
    <sheet name="Cover Page" sheetId="6" r:id="rId1"/>
    <sheet name="Readme" sheetId="24" r:id="rId2"/>
    <sheet name="Risk Control" sheetId="1" r:id="rId3"/>
    <sheet name="Specific Controls" sheetId="22" r:id="rId4"/>
    <sheet name="Occupational Health" sheetId="19" r:id="rId5"/>
    <sheet name="RPE" sheetId="20" r:id="rId6"/>
    <sheet name="Graphic" sheetId="15" r:id="rId7"/>
    <sheet name="Red List" sheetId="14" r:id="rId8"/>
  </sheets>
  <definedNames>
    <definedName name="_xlnm._FilterDatabase" localSheetId="7" hidden="1">'Red List'!$F$5:$G$37</definedName>
    <definedName name="_Hlk263848998" localSheetId="4">'Occupational Health'!$B$4</definedName>
    <definedName name="_Hlk263848998" localSheetId="2">'Risk Control'!$B$4</definedName>
    <definedName name="_Hlk263848998" localSheetId="5">RPE!$B$4</definedName>
    <definedName name="_Hlk263848998" localSheetId="3">'Specific Controls'!$B$4</definedName>
    <definedName name="BlanksRange">#REF!</definedName>
    <definedName name="_xlnm.Criteria" localSheetId="7">'Red List'!#REF!</definedName>
    <definedName name="_xlnm.Extract" localSheetId="7">'Red List'!$K$5:$K$5</definedName>
    <definedName name="NoBlanksRange">#REF!</definedName>
    <definedName name="OLE_LINK1" localSheetId="4">'Occupational Health'!#REF!</definedName>
    <definedName name="OLE_LINK1" localSheetId="2">'Risk Control'!#REF!</definedName>
    <definedName name="OLE_LINK1" localSheetId="5">RPE!#REF!</definedName>
    <definedName name="OLE_LINK1" localSheetId="3">'Specific Controls'!#REF!</definedName>
    <definedName name="_xlnm.Print_Area" localSheetId="0">'Cover Page'!$B$1:$F$26</definedName>
    <definedName name="_xlnm.Print_Area" localSheetId="6">Graphic!$A$1:$N$25</definedName>
    <definedName name="_xlnm.Print_Area" localSheetId="4">'Occupational Health'!$B$1:$F$20,'Occupational Health'!$I$23:$N$37</definedName>
    <definedName name="_xlnm.Print_Area" localSheetId="1">Readme!$A$1:$R$38</definedName>
    <definedName name="_xlnm.Print_Area" localSheetId="7">'Red List'!$B$1:$B$56</definedName>
    <definedName name="_xlnm.Print_Area" localSheetId="2">'Risk Control'!$B$1:$F$62,'Risk Control'!$I$65:$N$109</definedName>
    <definedName name="_xlnm.Print_Area" localSheetId="5">RPE!$B$1:$F$26,RPE!$I$29:$N$46</definedName>
    <definedName name="_xlnm.Print_Area" localSheetId="3">'Specific Controls'!$B$1:$F$21,'Specific Controls'!$I$24:$N$40</definedName>
  </definedNames>
  <calcPr calcId="125725"/>
  <fileRecoveryPr autoRecover="0"/>
</workbook>
</file>

<file path=xl/calcChain.xml><?xml version="1.0" encoding="utf-8"?>
<calcChain xmlns="http://schemas.openxmlformats.org/spreadsheetml/2006/main">
  <c r="Q11" i="15"/>
  <c r="S11" s="1"/>
  <c r="Q10"/>
  <c r="S10" s="1"/>
  <c r="Q9"/>
  <c r="S9" s="1"/>
  <c r="Q8"/>
  <c r="Q7"/>
  <c r="S7" s="1"/>
  <c r="Q6"/>
  <c r="Q5"/>
  <c r="Q4"/>
  <c r="S4" s="1"/>
  <c r="Q3"/>
  <c r="S3" s="1"/>
  <c r="S5"/>
  <c r="S6"/>
  <c r="S8"/>
  <c r="G55" i="14" l="1"/>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F55"/>
  <c r="F54"/>
  <c r="F53"/>
  <c r="F52"/>
  <c r="F51"/>
  <c r="F50"/>
  <c r="F49"/>
  <c r="F48"/>
  <c r="F47"/>
  <c r="F46"/>
  <c r="F45"/>
  <c r="F44"/>
  <c r="F43"/>
  <c r="F42"/>
  <c r="F40"/>
  <c r="F39"/>
  <c r="F38"/>
  <c r="F37"/>
  <c r="F36"/>
  <c r="F35"/>
  <c r="F34"/>
  <c r="F33"/>
  <c r="F41"/>
  <c r="F32"/>
  <c r="F31"/>
  <c r="F30"/>
  <c r="F29"/>
  <c r="F28"/>
  <c r="F27"/>
  <c r="F26"/>
  <c r="F25"/>
  <c r="F24"/>
  <c r="F23"/>
  <c r="F22"/>
  <c r="F21"/>
  <c r="F20"/>
  <c r="F19"/>
  <c r="F18"/>
  <c r="F17"/>
  <c r="F16"/>
  <c r="F15"/>
  <c r="F14"/>
  <c r="F13"/>
  <c r="F12"/>
  <c r="F11"/>
  <c r="F10"/>
  <c r="F9"/>
  <c r="F8"/>
  <c r="F7"/>
  <c r="G3" l="1"/>
  <c r="J55" s="1"/>
  <c r="G2"/>
  <c r="M95" i="1"/>
  <c r="M94"/>
  <c r="M93"/>
  <c r="M92"/>
  <c r="M91"/>
  <c r="M96" s="1"/>
  <c r="M99"/>
  <c r="M102" s="1"/>
  <c r="M100"/>
  <c r="M101"/>
  <c r="M43" i="20" l="1"/>
  <c r="M42"/>
  <c r="M41"/>
  <c r="M40"/>
  <c r="M39"/>
  <c r="M38"/>
  <c r="M37"/>
  <c r="M36"/>
  <c r="M35"/>
  <c r="M34"/>
  <c r="M34" i="19"/>
  <c r="M33"/>
  <c r="M32"/>
  <c r="M31"/>
  <c r="M30"/>
  <c r="M29"/>
  <c r="M28"/>
  <c r="M38" i="22"/>
  <c r="M37"/>
  <c r="M36"/>
  <c r="M32"/>
  <c r="M31"/>
  <c r="M30"/>
  <c r="M29"/>
  <c r="M33" s="1"/>
  <c r="M107" i="1"/>
  <c r="M106"/>
  <c r="M105"/>
  <c r="M87"/>
  <c r="M86"/>
  <c r="M85"/>
  <c r="M81"/>
  <c r="M80"/>
  <c r="M79"/>
  <c r="M78"/>
  <c r="M77"/>
  <c r="M76"/>
  <c r="M75"/>
  <c r="M74"/>
  <c r="M73"/>
  <c r="M72"/>
  <c r="M71"/>
  <c r="M70"/>
  <c r="M35" i="19" l="1"/>
  <c r="M39" i="22"/>
  <c r="M44" i="20"/>
  <c r="M108" i="1"/>
  <c r="M82"/>
  <c r="T3" i="15" s="1"/>
  <c r="M88" i="1"/>
  <c r="F1" i="22"/>
  <c r="D1"/>
  <c r="F1" i="20"/>
  <c r="D1"/>
  <c r="F1" i="19"/>
  <c r="D1"/>
  <c r="T10" i="15" l="1"/>
  <c r="T9"/>
  <c r="T8"/>
  <c r="T7"/>
  <c r="T5"/>
  <c r="T4"/>
  <c r="K1" i="14"/>
  <c r="K11"/>
  <c r="K12"/>
  <c r="K13"/>
  <c r="K16"/>
  <c r="K19"/>
  <c r="K20"/>
  <c r="K21"/>
  <c r="K22"/>
  <c r="K23"/>
  <c r="K24"/>
  <c r="K25"/>
  <c r="K26"/>
  <c r="K27"/>
  <c r="K28"/>
  <c r="K29"/>
  <c r="K30"/>
  <c r="K31"/>
  <c r="K32"/>
  <c r="K33"/>
  <c r="K34"/>
  <c r="K35"/>
  <c r="K36"/>
  <c r="K37"/>
  <c r="K38"/>
  <c r="K39"/>
  <c r="K40"/>
  <c r="K41"/>
  <c r="K42"/>
  <c r="K43"/>
  <c r="K44"/>
  <c r="K45"/>
  <c r="K46"/>
  <c r="K47"/>
  <c r="K48"/>
  <c r="K49"/>
  <c r="K50"/>
  <c r="K51"/>
  <c r="K52"/>
  <c r="K53"/>
  <c r="K54"/>
  <c r="K55"/>
  <c r="F6"/>
  <c r="E7"/>
  <c r="E8" s="1"/>
  <c r="E9" s="1"/>
  <c r="E10" s="1"/>
  <c r="E11" s="1"/>
  <c r="E12" s="1"/>
  <c r="E13" s="1"/>
  <c r="E14" s="1"/>
  <c r="E15" s="1"/>
  <c r="E16" s="1"/>
  <c r="E17" s="1"/>
  <c r="E18" s="1"/>
  <c r="E19" s="1"/>
  <c r="E20" s="1"/>
  <c r="E21" s="1"/>
  <c r="E22" s="1"/>
  <c r="E23" s="1"/>
  <c r="E24" s="1"/>
  <c r="E25" s="1"/>
  <c r="E26" s="1"/>
  <c r="E27" s="1"/>
  <c r="E28" s="1"/>
  <c r="E29" s="1"/>
  <c r="E30" s="1"/>
  <c r="E31" s="1"/>
  <c r="E32" s="1"/>
  <c r="E33" s="1"/>
  <c r="E34" s="1"/>
  <c r="E35" s="1"/>
  <c r="E36" s="1"/>
  <c r="E37" s="1"/>
  <c r="E38" s="1"/>
  <c r="E39" s="1"/>
  <c r="E40" s="1"/>
  <c r="E41" s="1"/>
  <c r="E42" s="1"/>
  <c r="E43" s="1"/>
  <c r="E44" s="1"/>
  <c r="E45" s="1"/>
  <c r="E46" s="1"/>
  <c r="E47" s="1"/>
  <c r="E48" s="1"/>
  <c r="E49" s="1"/>
  <c r="E50" s="1"/>
  <c r="E51" s="1"/>
  <c r="E52" s="1"/>
  <c r="E53" s="1"/>
  <c r="E54" s="1"/>
  <c r="E55" s="1"/>
  <c r="B3"/>
  <c r="B2"/>
  <c r="M3"/>
  <c r="N3"/>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F1" i="1"/>
  <c r="D1"/>
  <c r="H45" i="14" l="1"/>
  <c r="H13"/>
  <c r="H50"/>
  <c r="U11" i="15"/>
  <c r="T11"/>
  <c r="U6"/>
  <c r="T6"/>
  <c r="K15" i="14"/>
  <c r="K9"/>
  <c r="K6"/>
  <c r="K18"/>
  <c r="K14"/>
  <c r="K10"/>
  <c r="K8"/>
  <c r="K17"/>
  <c r="H17" s="1"/>
  <c r="U4" i="15"/>
  <c r="U5"/>
  <c r="K7" i="14"/>
  <c r="U3" i="15"/>
  <c r="H51" i="14"/>
  <c r="U8" i="15"/>
  <c r="U7"/>
  <c r="U9"/>
  <c r="U10"/>
  <c r="H36" i="14" l="1"/>
  <c r="H33"/>
  <c r="H30"/>
  <c r="H23"/>
  <c r="H55"/>
  <c r="H14"/>
  <c r="H15"/>
  <c r="H44"/>
  <c r="H41"/>
  <c r="H38"/>
  <c r="H31"/>
  <c r="H18"/>
  <c r="H20"/>
  <c r="H52"/>
  <c r="H53"/>
  <c r="H46"/>
  <c r="H39"/>
  <c r="H8"/>
  <c r="H28"/>
  <c r="H25"/>
  <c r="H22"/>
  <c r="H11"/>
  <c r="H47"/>
  <c r="H10"/>
  <c r="H9"/>
  <c r="H24"/>
  <c r="H40"/>
  <c r="H21"/>
  <c r="H37"/>
  <c r="H16"/>
  <c r="H34"/>
  <c r="H54"/>
  <c r="H27"/>
  <c r="H43"/>
  <c r="H12"/>
  <c r="H32"/>
  <c r="H48"/>
  <c r="H29"/>
  <c r="H49"/>
  <c r="H26"/>
  <c r="H42"/>
  <c r="H19"/>
  <c r="H35"/>
  <c r="H6"/>
  <c r="H7"/>
  <c r="I52" l="1"/>
  <c r="I48"/>
  <c r="I44"/>
  <c r="I40"/>
  <c r="I36"/>
  <c r="I32"/>
  <c r="I28"/>
  <c r="I24"/>
  <c r="I20"/>
  <c r="I16"/>
  <c r="I12"/>
  <c r="I8"/>
  <c r="I50"/>
  <c r="I42"/>
  <c r="I34"/>
  <c r="I26"/>
  <c r="I18"/>
  <c r="I10"/>
  <c r="I53"/>
  <c r="I41"/>
  <c r="I33"/>
  <c r="I25"/>
  <c r="I17"/>
  <c r="I9"/>
  <c r="I55"/>
  <c r="I51"/>
  <c r="I47"/>
  <c r="I43"/>
  <c r="I39"/>
  <c r="I35"/>
  <c r="I31"/>
  <c r="I27"/>
  <c r="I23"/>
  <c r="I19"/>
  <c r="I15"/>
  <c r="I11"/>
  <c r="I7"/>
  <c r="I54"/>
  <c r="I46"/>
  <c r="I38"/>
  <c r="I30"/>
  <c r="I22"/>
  <c r="I14"/>
  <c r="I6"/>
  <c r="J6" s="1"/>
  <c r="I49"/>
  <c r="I45"/>
  <c r="I37"/>
  <c r="I29"/>
  <c r="I21"/>
  <c r="I13"/>
  <c r="J14" l="1"/>
  <c r="J7"/>
  <c r="J50"/>
  <c r="J51"/>
  <c r="J54"/>
  <c r="J25"/>
  <c r="J37"/>
  <c r="J42"/>
  <c r="J43"/>
  <c r="J11"/>
  <c r="J52"/>
  <c r="J9"/>
  <c r="J20"/>
  <c r="J29"/>
  <c r="J28"/>
  <c r="J16"/>
  <c r="J8"/>
  <c r="J48"/>
  <c r="J22"/>
  <c r="J19"/>
  <c r="J31"/>
  <c r="J34"/>
  <c r="J40"/>
  <c r="J35"/>
  <c r="J23"/>
  <c r="J26"/>
  <c r="J38"/>
  <c r="J24"/>
  <c r="J17"/>
  <c r="J45"/>
  <c r="J49"/>
  <c r="J12"/>
  <c r="J33"/>
  <c r="J15"/>
  <c r="J39"/>
  <c r="J36"/>
  <c r="J30"/>
  <c r="J27"/>
  <c r="J46"/>
  <c r="J41"/>
  <c r="J13"/>
  <c r="J44"/>
  <c r="J47"/>
  <c r="J32"/>
  <c r="J18"/>
  <c r="J21"/>
  <c r="J53"/>
  <c r="J10"/>
  <c r="B55" l="1"/>
  <c r="B15"/>
  <c r="B36"/>
  <c r="B38"/>
  <c r="B13"/>
  <c r="B26"/>
  <c r="B8"/>
  <c r="B45"/>
  <c r="B30"/>
  <c r="B42"/>
  <c r="B6"/>
  <c r="B18"/>
  <c r="B21"/>
  <c r="B29"/>
  <c r="B34"/>
  <c r="B25"/>
  <c r="B9"/>
  <c r="B51"/>
  <c r="B54"/>
  <c r="B11"/>
  <c r="B33"/>
  <c r="B48"/>
  <c r="B10"/>
  <c r="B24"/>
  <c r="B17"/>
  <c r="B46"/>
  <c r="B16"/>
  <c r="B32"/>
  <c r="B39"/>
  <c r="B27"/>
  <c r="B14"/>
  <c r="B12"/>
  <c r="B20"/>
  <c r="B22"/>
  <c r="B53"/>
  <c r="B23"/>
  <c r="B7"/>
  <c r="B47"/>
  <c r="B35"/>
  <c r="B52"/>
  <c r="B50"/>
  <c r="B28"/>
  <c r="B44"/>
  <c r="B43"/>
  <c r="B37"/>
  <c r="B31"/>
  <c r="B49"/>
  <c r="B19"/>
  <c r="B40"/>
  <c r="B41"/>
</calcChain>
</file>

<file path=xl/sharedStrings.xml><?xml version="1.0" encoding="utf-8"?>
<sst xmlns="http://schemas.openxmlformats.org/spreadsheetml/2006/main" count="499" uniqueCount="296">
  <si>
    <t xml:space="preserve">ISERROR in C </t>
  </si>
  <si>
    <t>TOTAL</t>
  </si>
  <si>
    <t>Improvement Plan</t>
  </si>
  <si>
    <t>Supervision</t>
  </si>
  <si>
    <t>Position</t>
  </si>
  <si>
    <t>Score</t>
  </si>
  <si>
    <t>All Answers</t>
  </si>
  <si>
    <t>Red Answers</t>
  </si>
  <si>
    <t>Rank</t>
  </si>
  <si>
    <t>Issue</t>
  </si>
  <si>
    <t>Ratings</t>
  </si>
  <si>
    <t>Observations and remedial actions:</t>
  </si>
  <si>
    <t xml:space="preserve">Enter Score </t>
  </si>
  <si>
    <t>Leadership</t>
  </si>
  <si>
    <t>Occupational Health</t>
  </si>
  <si>
    <t>Completed By:</t>
  </si>
  <si>
    <t>Date:</t>
  </si>
  <si>
    <t xml:space="preserve">Site: </t>
  </si>
  <si>
    <t>Max</t>
  </si>
  <si>
    <t>Actual</t>
  </si>
  <si>
    <t>%</t>
  </si>
  <si>
    <t>All Green</t>
  </si>
  <si>
    <t>All Red</t>
  </si>
  <si>
    <t>All Amber</t>
  </si>
  <si>
    <t>There are</t>
  </si>
  <si>
    <t>reds</t>
  </si>
  <si>
    <t>entries</t>
  </si>
  <si>
    <t xml:space="preserve"> </t>
  </si>
  <si>
    <r>
      <t>Disclaimer</t>
    </r>
    <r>
      <rPr>
        <sz val="11"/>
        <color indexed="10"/>
        <rFont val="Trebuchet MS"/>
        <family val="2"/>
      </rPr>
      <t>:</t>
    </r>
    <r>
      <rPr>
        <sz val="10"/>
        <color indexed="10"/>
        <rFont val="Trebuchet MS"/>
        <family val="2"/>
      </rPr>
      <t xml:space="preserve"> </t>
    </r>
    <r>
      <rPr>
        <i/>
        <sz val="10"/>
        <rFont val="Trebuchet MS"/>
        <family val="2"/>
      </rPr>
      <t>Whilst all reasonable care has been taken in preparing the audit, MPA cannot accept any liability in relation to the recommendations or guidance made within it. Compliance with any such recommendation or guidance does not absolve the user from his legal duties under the Health and Safety at Work etc Act 1974 to form his own site specific assessment of his workplaces and operations and to provide accordingly for such matters. Responsibility for Health and Safety remains with the MPA Member company.</t>
    </r>
  </si>
  <si>
    <t>** Go to 'README' page **</t>
  </si>
  <si>
    <r>
      <t xml:space="preserve">LIST OF 'BELOW STANDARD' (RED) ANSWERS 
</t>
    </r>
    <r>
      <rPr>
        <sz val="10"/>
        <color indexed="8"/>
        <rFont val="Trebuchet MS"/>
        <family val="2"/>
      </rPr>
      <t>(Note some computer systems may truncate text during printing, if so refer to list in spreadsheet)</t>
    </r>
  </si>
  <si>
    <t>COSHH Assessment</t>
  </si>
  <si>
    <t>There is no COSHH assessment for RCS</t>
  </si>
  <si>
    <t>There is a COSHH assessment for RCS</t>
  </si>
  <si>
    <t>Activity based risk assessments</t>
  </si>
  <si>
    <t>Not all tasks and activities have activity based risk assessments</t>
  </si>
  <si>
    <t>All tasks and activities have activity based risk assessments</t>
  </si>
  <si>
    <t>Safe Systems of Work (SSOW)</t>
  </si>
  <si>
    <t>Monitoring</t>
  </si>
  <si>
    <t xml:space="preserve">Static and personal air monitoring has not been carried out </t>
  </si>
  <si>
    <t xml:space="preserve">Static and personal air monitoring has been carried out </t>
  </si>
  <si>
    <t>Control cabins, mobile plant cabs and welfare facilities are not regularly monitored for cleanliness and recorded</t>
  </si>
  <si>
    <t>Control cabins, mobile plant cabs and welfare facilities are  regularly monitored for cleanliness and recorded</t>
  </si>
  <si>
    <t>and responsibilities are clear and any necessary remedial action is taken promptly.</t>
  </si>
  <si>
    <t>Filtration Systems</t>
  </si>
  <si>
    <t>LEV and General Ventilation Systems</t>
  </si>
  <si>
    <t>and there is a written maintenance schedule;  servicing, defects and repairs are recorded. Any actions arising are closed out within an appropriate timescale.</t>
  </si>
  <si>
    <t>and records of the checks and examinations are held. Any actions arising are closed out within an appropriate timescale and recorded.</t>
  </si>
  <si>
    <t>Respiratory Protective Equipment (RPE)</t>
  </si>
  <si>
    <t>There is no policy for  selecting, implementing and managing the use of RPE</t>
  </si>
  <si>
    <t>There is a policy for  selecting, implementing and managing the use of RPE</t>
  </si>
  <si>
    <t>and it is clear, written and has been communicated to employees and contractors; and is subject to periodic review.</t>
  </si>
  <si>
    <t>RPE Policy</t>
  </si>
  <si>
    <t>RPE Selection</t>
  </si>
  <si>
    <t>RPE is not identified and selected on the basis of the risk assessment and occupational monitoring</t>
  </si>
  <si>
    <t>RPE is  identified and selected on the basis of the risk assessment and occupational monitoring</t>
  </si>
  <si>
    <t>and the individual is involved in the selection of RPE and consideration is given to the interaction with other PPE, for example safety goggles.</t>
  </si>
  <si>
    <t>Face fit testing is not undertaken</t>
  </si>
  <si>
    <t>Face fit testing is undertaken</t>
  </si>
  <si>
    <t xml:space="preserve">by a competent individual (e.g. Fit2Fit accredited) and records of face fit testing are kept. </t>
  </si>
  <si>
    <t>Storage &amp; Cleaning</t>
  </si>
  <si>
    <t>Examination &amp; Testing</t>
  </si>
  <si>
    <t>and supervisors are making an active contribution to bring about improvements.</t>
  </si>
  <si>
    <t>There are no clean storage facilities or there are no means to clean the RPE</t>
  </si>
  <si>
    <t>There are clean storage facilities and means to clean the RPE</t>
  </si>
  <si>
    <t xml:space="preserve">There is no examination or testing of RPE. </t>
  </si>
  <si>
    <t xml:space="preserve">There is examination and testing of RPE. </t>
  </si>
  <si>
    <t>There is examination and testing of RPE  at least every 3 months, or more frequently where required.</t>
  </si>
  <si>
    <t>Testing &amp; Maintenance Records</t>
  </si>
  <si>
    <t>There are records of maintenance and testing</t>
  </si>
  <si>
    <t>There are no records of maintenance and testing</t>
  </si>
  <si>
    <t>and these are kept for five years</t>
  </si>
  <si>
    <t>Managers and supervisors check the correct use of RPE and application of the RPE policy</t>
  </si>
  <si>
    <t>Managers and supervisors do not check the correct use of RPE and application of the RPE policy</t>
  </si>
  <si>
    <t>RPE is not maintained to the manufacturer's instructions by a competent person</t>
  </si>
  <si>
    <t>RPE is maintained to the manufacturer's instructions by a competent person</t>
  </si>
  <si>
    <t>Information, Instruction and Training</t>
  </si>
  <si>
    <t>Using RPE</t>
  </si>
  <si>
    <t>Employee Understanding</t>
  </si>
  <si>
    <t>The level of employee understanding on what they have been instructed or trained goes unchecked</t>
  </si>
  <si>
    <t>The level of employee understanding on what they have been instructed or trained is checked (for example through assessments, inspection, audits and behavioural observations</t>
  </si>
  <si>
    <t>and refresher/update training is provided on a regular basis</t>
  </si>
  <si>
    <t>RCS Exposure</t>
  </si>
  <si>
    <t>Employees have not been trained in the risks associated with exposure to RCS</t>
  </si>
  <si>
    <t>Employees have been trained in the risks associated with exposure to RCS</t>
  </si>
  <si>
    <t>COSSH Assessment Findings</t>
  </si>
  <si>
    <t>Employees have been informed of the COSHH assessment findings and resultant controls</t>
  </si>
  <si>
    <t>Employees have not been informed of the COSHH assessment findings and resultant controls</t>
  </si>
  <si>
    <t>Activity Risk Assessment Findings</t>
  </si>
  <si>
    <t>Employees have not been informed of activity risk assessment findings and resultant controls</t>
  </si>
  <si>
    <t>Employees have been informed of activity risk assessment findings and resultant controls</t>
  </si>
  <si>
    <t>and records of the training are held.</t>
  </si>
  <si>
    <t>and employees have been trained in the resulting SSOW and records of the training are held.</t>
  </si>
  <si>
    <t>Health Surveillance &amp; Monitoring</t>
  </si>
  <si>
    <t>Employees have not been informed of the Health Surveillance or monitoring programmes</t>
  </si>
  <si>
    <t>Employees have  been informed of the Health Surveillance and monitoring programmes</t>
  </si>
  <si>
    <t>and also on the results from the programmes (note individual health surveillance results are subject to patient confidentiality).</t>
  </si>
  <si>
    <t>Information,instruction and training is provided</t>
  </si>
  <si>
    <t>and records of the instruction/training are held.</t>
  </si>
  <si>
    <r>
      <t xml:space="preserve">
Wearers of RPE do not undertake Face Fit Checks every time the respirator is put on
</t>
    </r>
    <r>
      <rPr>
        <sz val="11"/>
        <color indexed="30"/>
        <rFont val="Trebuchet MS"/>
        <family val="2"/>
      </rPr>
      <t>Helmet is not inspected as per manufacturers instructions (e.g. for incorrectly fitted parts, deep
scratches, cuts; damage to the face seal and an air flow check at full battery charge)</t>
    </r>
    <r>
      <rPr>
        <sz val="11"/>
        <color indexed="8"/>
        <rFont val="Trebuchet MS"/>
        <family val="2"/>
      </rPr>
      <t xml:space="preserve"> </t>
    </r>
  </si>
  <si>
    <t>and an appropriate stock of consumable parts is kept to facilitate ease of maintenance</t>
  </si>
  <si>
    <t>Hiearchy of Control</t>
  </si>
  <si>
    <t>Control measures do follow the hiearchy of control.</t>
  </si>
  <si>
    <t>HSE and NEPSI Guidance</t>
  </si>
  <si>
    <t>and any new advice is used to update the assessments</t>
  </si>
  <si>
    <t>Protective Clothing</t>
  </si>
  <si>
    <t xml:space="preserve">Clothing is not selected on its dust retention and release characteristics. </t>
  </si>
  <si>
    <t>Clothing is  selected on its dust retention and release characteristics.</t>
  </si>
  <si>
    <t>Relevant SSOW that take account of the COSSH assessment and activity based risk assessment have not been drawn up.</t>
  </si>
  <si>
    <t>Incoming filtration systems that supply control cabins and mobile plant cabs are not regularly maintained,</t>
  </si>
  <si>
    <t>Incoming filtration systems that supply control cabins and mobile plant cabs are regularly maintained.</t>
  </si>
  <si>
    <r>
      <rPr>
        <b/>
        <sz val="11"/>
        <color indexed="8"/>
        <rFont val="Trebuchet MS"/>
        <family val="2"/>
      </rPr>
      <t>No information, instruction or training is provided</t>
    </r>
    <r>
      <rPr>
        <sz val="11"/>
        <color indexed="8"/>
        <rFont val="Trebuchet MS"/>
        <family val="2"/>
      </rPr>
      <t xml:space="preserve"> (e.g. covering Why RPE is needed; The hazards, risks and effects of exposure; What RPE is being provided; How RPE works and why face fit testing is required; How to wear and check the RPE correctly; Face fit check before use; Whether maintenance is required; When, where and how it should be cleaned and stored (if necessary) ; How to report/tackle any problems; Employee and employer responsibilities; Use and misuse of RPE).  </t>
    </r>
  </si>
  <si>
    <t>Policy</t>
  </si>
  <si>
    <t>There is an occupational health policy</t>
  </si>
  <si>
    <t>and it is clear, written, signed &amp; dated and has been communicated to all employees; and is subject to periodic review.</t>
  </si>
  <si>
    <t>Contractors</t>
  </si>
  <si>
    <t>Communication</t>
  </si>
  <si>
    <t>Contractors are not asked about their occupational health policy</t>
  </si>
  <si>
    <t>Contractors are asked about their occupational health policy</t>
  </si>
  <si>
    <t xml:space="preserve">and it is  written, signed &amp; dated and has been communicated to their employees; </t>
  </si>
  <si>
    <t>There is no occupational health policy</t>
  </si>
  <si>
    <t>There is access to an (internal or external) occupational health service</t>
  </si>
  <si>
    <t>There is no occupational health service or it is not structured / contracted to address the specific needs and risks identified by the organisation.</t>
  </si>
  <si>
    <t>The  occupational health service is structured / contracted to address the specific needs and risks identified by the organisation.</t>
  </si>
  <si>
    <t>And the competence of the occupational health service has been assessed against defined appropriate criteria</t>
  </si>
  <si>
    <t>There is no access to an (internal or external) occupational health service</t>
  </si>
  <si>
    <t>The reporting of ill-health symptoms is not encouraged</t>
  </si>
  <si>
    <t>The reporting of ill-health symptoms is encouraged</t>
  </si>
  <si>
    <t>And workers are specifically asked whether they have any symptoms of ill health at least once a year; and health surveillance or medical checks are provided for designated workers (identified through risk assessment)</t>
  </si>
  <si>
    <r>
      <t xml:space="preserve">
Wearers of RPE  undertake Face Fit Checks every time the respirator is put on
</t>
    </r>
    <r>
      <rPr>
        <sz val="11"/>
        <color rgb="FF0070C0"/>
        <rFont val="Trebuchet MS"/>
        <family val="2"/>
      </rPr>
      <t>Helmet is inspected as per manufacturers instructions</t>
    </r>
  </si>
  <si>
    <r>
      <t xml:space="preserve">
and use both positive and negative pressure techniques to judge the quality of fit
</t>
    </r>
    <r>
      <rPr>
        <sz val="11"/>
        <color rgb="FF0070C0"/>
        <rFont val="Trebuchet MS"/>
        <family val="2"/>
      </rPr>
      <t>and any necessary remedial action is taken (including changing the pre-filter if specified by the manufacturer).</t>
    </r>
    <r>
      <rPr>
        <sz val="11"/>
        <color indexed="8"/>
        <rFont val="Trebuchet MS"/>
        <family val="2"/>
      </rPr>
      <t xml:space="preserve"> 
</t>
    </r>
  </si>
  <si>
    <t>Health Surveillance Results</t>
  </si>
  <si>
    <t xml:space="preserve">Occupational Health Service Competence  </t>
  </si>
  <si>
    <t>Relevant SSOW that take account of the COSSH assessment and activity based risk assessment have  been drawn up.</t>
  </si>
  <si>
    <t>Occupational Health Service Provision</t>
  </si>
  <si>
    <t>Rehabilitation</t>
  </si>
  <si>
    <t>Inspection, Monitoring and Audits</t>
  </si>
  <si>
    <t>There is no improvement plan, or it is not being communicated or actions are not being closed out</t>
  </si>
  <si>
    <t>An improvement plan is in place,  it is being communicated and actions are  being closed out</t>
  </si>
  <si>
    <t>and it is reviewed and updated regularly with the involvement of the SHE committee.</t>
  </si>
  <si>
    <t>Results from Health Surveillance are not considered during the risk assessment process</t>
  </si>
  <si>
    <t>Results from Health Surveillance are considered during the risk assessment process</t>
  </si>
  <si>
    <t>and it is written and has been reviewed in the last 12 months</t>
  </si>
  <si>
    <t>and they are written and have been reviewed in the last 12 months</t>
  </si>
  <si>
    <t xml:space="preserve">and the occupational health service provider is involved in the risk assessment process. Where health surveillance identifies an individual health problem, appropriate actions are taken to protect the employee from further harm. </t>
  </si>
  <si>
    <t>There is occupational rehabilitation where an employee has been made ill through work e.g. developing a back to work plan which includes thorough representation/consultation and consideration of adjustments to the workplace.</t>
  </si>
  <si>
    <t xml:space="preserve">There is no occupational rehabilitation where an employee has been made ill through work </t>
  </si>
  <si>
    <t>and if the employee cannot return to their previous work, efforts are made to find alternative employment within the workplace or if necessary to assist them to develop new skills necessary to find alternative employment elsewhere</t>
  </si>
  <si>
    <t xml:space="preserve">Inspection Scheme </t>
  </si>
  <si>
    <t>and records  have been kept and actions arising have been closed out within an appropriate timescale.</t>
  </si>
  <si>
    <t>There is no effective inspection regime  in place, or employees are not trained or aware of their role in the inspections.</t>
  </si>
  <si>
    <t>LEV and general ventilation systems are not checked to manufacturer's operational standards or statutory examinations are not carried out every 14 months, in line with the  COSHH regulations. Airflow indicators have not been fitted</t>
  </si>
  <si>
    <t>LEV and general ventilation systems are checked to manufacturer's operational standards and statutory examinations are carried out every 14 months in line with the  COSHH regulations. Airflow indicators are fitted</t>
  </si>
  <si>
    <t>Audits</t>
  </si>
  <si>
    <t>and they are carried out by competent external auditors or competent internal auditors, who are independent of the department they are auditing. Results from the audit are fed into the improvement plan</t>
  </si>
  <si>
    <t>Safety Commitment &amp; Promotion</t>
  </si>
  <si>
    <t>Senior Management does not actively promote the company's safety ambition</t>
  </si>
  <si>
    <t>Senior Management actively promotes the company's safety ambition</t>
  </si>
  <si>
    <t>No Objectives &amp; Targets have been set.</t>
  </si>
  <si>
    <t>Objectives &amp; Targets have been set.</t>
  </si>
  <si>
    <t xml:space="preserve"> and they are SMART (Specific, Measurable, Attainable, Relevant and Timebound), continuously monitored, and remedial action is taken where necessary.</t>
  </si>
  <si>
    <t>Spillages</t>
  </si>
  <si>
    <t xml:space="preserve">Housekeeping </t>
  </si>
  <si>
    <t>Housekeeping standards in cabins, cabs and welfare facilities</t>
  </si>
  <si>
    <t>Signage</t>
  </si>
  <si>
    <t>Employee Involvement</t>
  </si>
  <si>
    <t>Employees are not involved in designing out problems</t>
  </si>
  <si>
    <t>Employees are involved in designing out problems</t>
  </si>
  <si>
    <t>Risk Assessment and Control</t>
  </si>
  <si>
    <t>Dust Controls</t>
  </si>
  <si>
    <t>and systems are in place that facilitate problem reporting (e.g. dust releases, spillage and failure in controls)</t>
  </si>
  <si>
    <t xml:space="preserve">There are no audits of the H&amp;S management system </t>
  </si>
  <si>
    <t xml:space="preserve">There are audits of the H&amp;S management system </t>
  </si>
  <si>
    <t>There is no signage</t>
  </si>
  <si>
    <t xml:space="preserve"> There is signage for specific hazards and this takes account of dust surveys. </t>
  </si>
  <si>
    <t>Safety Psychology</t>
  </si>
  <si>
    <t xml:space="preserve">There is a ‘stop and think’ procedure in place. </t>
  </si>
  <si>
    <r>
      <t>There is no ‘stop and think’ procedure in place (i.e. employees are not obliged to consider the risk of any task on which they are about to proceed).</t>
    </r>
    <r>
      <rPr>
        <sz val="11"/>
        <color indexed="17"/>
        <rFont val="Trebuchet MS"/>
        <family val="2"/>
      </rPr>
      <t xml:space="preserve"> </t>
    </r>
  </si>
  <si>
    <r>
      <t xml:space="preserve"> and employees are trained in hazard awareness and risk assessment so that they can identify unsafe conditions. They are empowered such that they would not commence a task that they considered hazardous. </t>
    </r>
    <r>
      <rPr>
        <sz val="11"/>
        <rFont val="Trebuchet MS"/>
        <family val="2"/>
      </rPr>
      <t>Supervisors (and everyone) can detect and stop unsafe acts and/or risk behaviours.</t>
    </r>
    <r>
      <rPr>
        <sz val="11"/>
        <color indexed="17"/>
        <rFont val="Trebuchet MS"/>
        <family val="2"/>
      </rPr>
      <t xml:space="preserve"> </t>
    </r>
  </si>
  <si>
    <t>An effective regime  is in place  that, for example, checks  
- for spillages
- for dust build ups
- for dust emissions (eg with a dust  lamp) 
- for failure in dust controls (such as ineffective LEV or dust suppression, ineffective or not turned on water spray/mist/ fog devices or evidence of dry brushing)
- that yards and internal roadways are not dusty
- that operators are following instructions and controls are being used when needed (e.g mobile plant operators are not driving around with the windows open) 
Employees are trained  and aware of their role.</t>
  </si>
  <si>
    <t xml:space="preserve">There is dry cleaning </t>
  </si>
  <si>
    <t>There is no dry cleaning; cleaning is only undertaken by wet methods or the use of an industrial vacuum fitted with a HEPA filter</t>
  </si>
  <si>
    <t>and employees have been trained to check that equipment is working properly before they start cleaning work (e.g. that the water supply is one or that  the vacuum cleaning system is working efficiently/filters are checked weekly).</t>
  </si>
  <si>
    <t>Vacuums</t>
  </si>
  <si>
    <t xml:space="preserve">Vacuums are not fitted with simple instrumentation to show that they are working correctly and there is no indicator/alarm to show if filters have blocked or failed. </t>
  </si>
  <si>
    <t>Vacuums are fitted with simple instrumentation to show that they are working correctly and there is an indicator/alarm to show if filters have blocked or failed</t>
  </si>
  <si>
    <t>Maintenance</t>
  </si>
  <si>
    <t>Control measures do not follow the hiearchy of control (in order... elimination of problem at source; substitution e.g. use of materials with lower RCS levels; engineering controls e.g. isolate people from the hazard; adminstrative controls e.g. change the way people work; and respiratory protective equipment)</t>
  </si>
  <si>
    <t xml:space="preserve"> and there is regular planned maintenance according to the manufacturer's specifications. Airline oil and water traps are emptied and filters kept clean/replaced. There are daily checks for signs of damage, e.g. to ducts and seals. A competent engineer regularly examines the system thoroughly and tests its performance. Records of all examinations and tests are kept  for at least five years</t>
  </si>
  <si>
    <t>There are no housekeeping initiatives, strategies or schedules</t>
  </si>
  <si>
    <t>There are housekeeping initiatives, strategies or schedules</t>
  </si>
  <si>
    <t>and responsibilities are clear and any necessary remedial action is taken promptly. Cleaning up equipment and facilities to dispose of waste are readily available/accessible</t>
  </si>
  <si>
    <t>There are no procedures to promptly clear up spillages</t>
  </si>
  <si>
    <t>There are procedures to promptly clear up spillages</t>
  </si>
  <si>
    <t>and the plant has been designed to facilitate these (e.g. floors slope gently towards gulleys to help dust removal by washing and electrical installations are protected from water ingress, appropriate drainage systems).</t>
  </si>
  <si>
    <t>Notice Board</t>
  </si>
  <si>
    <t>There is no notice board containing safety information.</t>
  </si>
  <si>
    <t>There is a  notice board containing safety information including the statutory H&amp;S poster, the employer's liability insurance certificate, contact details of first aiders and safety representatives.</t>
  </si>
  <si>
    <t>and it is dedicated to H&amp;S issues, it is up to date and is in a prominent place.</t>
  </si>
  <si>
    <t>SHE Communication (e.g. Toolbox talks, safety alerts, company campaigns etc) to all key stakeholders</t>
  </si>
  <si>
    <t>There is inadequate SHE communications.</t>
  </si>
  <si>
    <t>SHE communications are sporadic or are only delivered through posting on notice boards.</t>
  </si>
  <si>
    <t>SHE Communications are regular and include contractors. They are communicated by via face to face meetings, briefings, Toolbox Talks etc.</t>
  </si>
  <si>
    <t>Policy &amp; Procedure Changes</t>
  </si>
  <si>
    <t xml:space="preserve">Employees are not made aware of policy and procedural changes. </t>
  </si>
  <si>
    <t>Employees are made aware of policy and procedural changes  (for example by issue of document, personal booklet or letter, training, toolbox talks, team briefings or similar, mail shots or personal letters to home, Notice boards, company intranet.).</t>
  </si>
  <si>
    <t>Employees are encouraged to contribute to system changes and are required to confirm receipt of policy and procedural change information.</t>
  </si>
  <si>
    <t>Plant and equipment is not subject to routine maintenance</t>
  </si>
  <si>
    <t>Plant and equipment is subject to routine maintenance</t>
  </si>
  <si>
    <t xml:space="preserve">ands there is a written maintenance schedule and plant is included in the inspection scheme. </t>
  </si>
  <si>
    <t>There is no approved contractors list.</t>
  </si>
  <si>
    <t>There is an approved contractors list.</t>
  </si>
  <si>
    <t>and selection criteria includes up to date H&amp;S Policy, proof of competence, method statements &amp; risk assessments specific for the tasks undertaken, up to date insurance, safety passport, references, effective supervision and management and ideally  accident records. 
There is evidence of face fit testing and that the current health status and capabilities of individual workers,  have been considered in their risk assessment process</t>
  </si>
  <si>
    <t>and there are tangible and measurable examples of commitment &amp; promotion (e.g. Visible Felt Leadership programme, personal involvement in incident investigations, key performance indicators including number of observations/employee absences/number of spirometric tests).</t>
  </si>
  <si>
    <t>and steps are taken to assure that dusty clothes do not contaminate cars, homes, or the workplace outside the dusty area (e.g. by changing into disposable or washable work clothes at the workplace and showering and changing into clean clothes before leaving the workplace). Work clothes are changed on a regular basis and the company organises laundering.</t>
  </si>
  <si>
    <t>The HSE 'direct advice sheets' on the control of silica and the good practice guidance/silica checklists on the NEPSI website were not considered when the COSHH and activity based risk assessments were undertaken</t>
  </si>
  <si>
    <t>The HSE 'direct advice sheets' on the control of silica and the good practice guidance/silica checklists on the NEPSI website were considered</t>
  </si>
  <si>
    <t>Record Keeping</t>
  </si>
  <si>
    <t>A medical file is established at the time of hiring and kept for 40 years after end of exposure; and x-rays are accessible for 40 years</t>
  </si>
  <si>
    <t>Medical files are not established at the time of hiring or they are not kept for 40 years after end of exposure; or x rays are not accessible for 40 years</t>
  </si>
  <si>
    <t xml:space="preserve">in the past 12 months and reflects any recent changes in production processes, equipment, materials and controls. The results have been considered in the review of the SSOW and to prioritise areas for improvement. The results demonstrate compliance with relevant Workplace Exposure Limits (in conjuction with the use of RPE, where necessary). Records are kept for 40 years after exposure </t>
  </si>
  <si>
    <t xml:space="preserve">Summary Table </t>
  </si>
  <si>
    <t>Red</t>
  </si>
  <si>
    <t>Amber</t>
  </si>
  <si>
    <t>Green</t>
  </si>
  <si>
    <t xml:space="preserve">Score </t>
  </si>
  <si>
    <t>(entered in spreadsheet)</t>
  </si>
  <si>
    <t>(for completion by hand; if required)</t>
  </si>
  <si>
    <t>LEADERSHIP</t>
  </si>
  <si>
    <t>Clear Targets &amp; Strategy</t>
  </si>
  <si>
    <t>RISK ASSESSMENT AND CONTROL</t>
  </si>
  <si>
    <t>COMMUNICATION</t>
  </si>
  <si>
    <t>INSPECTION, MONITORING &amp; AUDITS</t>
  </si>
  <si>
    <t>Specific Controls</t>
  </si>
  <si>
    <t>SPECIFIC CONTROLS</t>
  </si>
  <si>
    <t>HOUSEKEEPING</t>
  </si>
  <si>
    <t>Housekeeping initiatives, strategies &amp; schedules</t>
  </si>
  <si>
    <t>Cleaning</t>
  </si>
  <si>
    <t>OCCUPATIONAL HEALTH</t>
  </si>
  <si>
    <t>Pre-Use Checks</t>
  </si>
  <si>
    <t>Face Fit Testing</t>
  </si>
  <si>
    <t>Maintenance, including the changing of filters</t>
  </si>
  <si>
    <t>Housekeeping</t>
  </si>
  <si>
    <t>Respiratory Protective Equipment</t>
  </si>
  <si>
    <t>Information, Instruction, Training</t>
  </si>
  <si>
    <t>INFORMATION, INSTRUCTION, TRAINING</t>
  </si>
  <si>
    <t>1.COSHH Assessment</t>
  </si>
  <si>
    <t>2. Activity based risk assessments</t>
  </si>
  <si>
    <t>3. HSE and NEPSI Guidance</t>
  </si>
  <si>
    <t>4. Health Surveillance Results</t>
  </si>
  <si>
    <t>5. Employee Involvement</t>
  </si>
  <si>
    <t>6. Contractors</t>
  </si>
  <si>
    <t>7. Safe Systems of Work (SSOW)</t>
  </si>
  <si>
    <t>8. Hiearchy of Control</t>
  </si>
  <si>
    <t>9. Safety Psychology</t>
  </si>
  <si>
    <t>10. Monitoring</t>
  </si>
  <si>
    <t>11. Maintenance</t>
  </si>
  <si>
    <t>12. Signage</t>
  </si>
  <si>
    <t>13. Safety Commitment &amp; Promotion</t>
  </si>
  <si>
    <t>14. Clear Strategy &amp; Targets</t>
  </si>
  <si>
    <t>15. Improvement Plan</t>
  </si>
  <si>
    <t>16.RCS Exposure</t>
  </si>
  <si>
    <t>17. COSSH Assessment Findings</t>
  </si>
  <si>
    <t>18. Activity Risk Assessment Findings</t>
  </si>
  <si>
    <t>19. Health Surveillance &amp; Monitoring</t>
  </si>
  <si>
    <t>20. Employee Understanding</t>
  </si>
  <si>
    <t>21. Notice Board</t>
  </si>
  <si>
    <t>22. SHE Communication (e.g. Toolbox talks, safety alerts, company campaigns etc) to all key stakeholders</t>
  </si>
  <si>
    <t>23. Policy &amp; Procedure Changes</t>
  </si>
  <si>
    <t>24. Housekeeping standards in cabins, cabs and welfare facilities</t>
  </si>
  <si>
    <t xml:space="preserve">25. Inspection Scheme </t>
  </si>
  <si>
    <t>26. Audits</t>
  </si>
  <si>
    <t>27. Filtration Systems</t>
  </si>
  <si>
    <t>28. LEV and General Ventilation Systems</t>
  </si>
  <si>
    <t>29. Vacuums</t>
  </si>
  <si>
    <t>30. Protective Clothing</t>
  </si>
  <si>
    <t>31. Spillages</t>
  </si>
  <si>
    <r>
      <t xml:space="preserve">32.  Cleaning
</t>
    </r>
    <r>
      <rPr>
        <sz val="11"/>
        <color indexed="62"/>
        <rFont val="Trebuchet MS"/>
        <family val="2"/>
      </rPr>
      <t/>
    </r>
  </si>
  <si>
    <t>33. Housekeeping initiatives, strategies &amp; schedules</t>
  </si>
  <si>
    <t>34. Policy</t>
  </si>
  <si>
    <t>35. Contractors</t>
  </si>
  <si>
    <t>36. Occupational Health Service Provision</t>
  </si>
  <si>
    <t xml:space="preserve">37. Occupational Health Service Competence  </t>
  </si>
  <si>
    <t>38. Communication</t>
  </si>
  <si>
    <t>39. Rehabilitation</t>
  </si>
  <si>
    <t>40. Record Keeping</t>
  </si>
  <si>
    <t>41. RPE Policy</t>
  </si>
  <si>
    <t>42. RPE Selection</t>
  </si>
  <si>
    <r>
      <t xml:space="preserve">43. Face Fit Testing
</t>
    </r>
    <r>
      <rPr>
        <sz val="8"/>
        <color indexed="62"/>
        <rFont val="Trebuchet MS"/>
        <family val="2"/>
      </rPr>
      <t>(if using only powered 'airstream' type RPE, enter score 2)</t>
    </r>
  </si>
  <si>
    <r>
      <t xml:space="preserve">44. Pre-Use Checks
</t>
    </r>
    <r>
      <rPr>
        <sz val="11"/>
        <color indexed="62"/>
        <rFont val="Trebuchet MS"/>
        <family val="2"/>
      </rPr>
      <t>Tight-fitting respirators</t>
    </r>
    <r>
      <rPr>
        <b/>
        <sz val="11"/>
        <color indexed="62"/>
        <rFont val="Trebuchet MS"/>
        <family val="2"/>
      </rPr>
      <t xml:space="preserve">
</t>
    </r>
    <r>
      <rPr>
        <sz val="11"/>
        <color indexed="30"/>
        <rFont val="Trebuchet MS"/>
        <family val="2"/>
      </rPr>
      <t>Powered 'airstream' type</t>
    </r>
    <r>
      <rPr>
        <b/>
        <sz val="11"/>
        <color indexed="30"/>
        <rFont val="Trebuchet MS"/>
        <family val="2"/>
      </rPr>
      <t xml:space="preserve">
</t>
    </r>
    <r>
      <rPr>
        <sz val="8"/>
        <rFont val="Trebuchet MS"/>
        <family val="2"/>
      </rPr>
      <t>(users of both types, enter lowest score of either tight fitting or powered 'airsteam' type)</t>
    </r>
  </si>
  <si>
    <t>45.Storage &amp; Cleaning</t>
  </si>
  <si>
    <t>46. Examination &amp; Testing</t>
  </si>
  <si>
    <r>
      <t xml:space="preserve">47. Maintenance, including the changing of filters
</t>
    </r>
    <r>
      <rPr>
        <sz val="8"/>
        <color indexed="62"/>
        <rFont val="Trebuchet MS"/>
        <family val="2"/>
      </rPr>
      <t>(if using only one use disposable RPE, enter score 2)</t>
    </r>
  </si>
  <si>
    <t>48. Testing &amp; Maintenance Records</t>
  </si>
  <si>
    <t>49. Using RPE</t>
  </si>
  <si>
    <t>50. Supervision</t>
  </si>
</sst>
</file>

<file path=xl/styles.xml><?xml version="1.0" encoding="utf-8"?>
<styleSheet xmlns="http://schemas.openxmlformats.org/spreadsheetml/2006/main">
  <fonts count="41">
    <font>
      <sz val="11"/>
      <color theme="1"/>
      <name val="Calibri"/>
      <family val="2"/>
      <scheme val="minor"/>
    </font>
    <font>
      <sz val="8"/>
      <color indexed="8"/>
      <name val="Trebuchet MS"/>
      <family val="2"/>
    </font>
    <font>
      <b/>
      <sz val="11"/>
      <color indexed="8"/>
      <name val="Trebuchet MS"/>
      <family val="2"/>
    </font>
    <font>
      <sz val="11"/>
      <color indexed="8"/>
      <name val="Trebuchet MS"/>
      <family val="2"/>
    </font>
    <font>
      <i/>
      <sz val="11"/>
      <color indexed="8"/>
      <name val="Trebuchet MS"/>
      <family val="2"/>
    </font>
    <font>
      <sz val="11"/>
      <name val="Trebuchet MS"/>
      <family val="2"/>
    </font>
    <font>
      <sz val="10"/>
      <color indexed="8"/>
      <name val="Calibri"/>
      <family val="2"/>
    </font>
    <font>
      <sz val="10"/>
      <color indexed="8"/>
      <name val="Trebuchet MS"/>
      <family val="2"/>
    </font>
    <font>
      <b/>
      <sz val="10"/>
      <color indexed="8"/>
      <name val="Trebuchet MS"/>
      <family val="2"/>
    </font>
    <font>
      <b/>
      <sz val="11"/>
      <color indexed="8"/>
      <name val="Trebuchet MS"/>
      <family val="2"/>
    </font>
    <font>
      <sz val="11"/>
      <color indexed="10"/>
      <name val="Trebuchet MS"/>
      <family val="2"/>
    </font>
    <font>
      <sz val="14"/>
      <color indexed="48"/>
      <name val="Trebuchet MS"/>
      <family val="2"/>
    </font>
    <font>
      <b/>
      <sz val="11"/>
      <color indexed="62"/>
      <name val="Trebuchet MS"/>
      <family val="2"/>
    </font>
    <font>
      <b/>
      <sz val="12"/>
      <color indexed="62"/>
      <name val="Trebuchet MS"/>
      <family val="2"/>
    </font>
    <font>
      <b/>
      <sz val="14"/>
      <color indexed="8"/>
      <name val="Trebuchet MS"/>
      <family val="2"/>
    </font>
    <font>
      <b/>
      <sz val="14"/>
      <color indexed="62"/>
      <name val="Trebuchet MS"/>
      <family val="2"/>
    </font>
    <font>
      <b/>
      <sz val="14"/>
      <color indexed="21"/>
      <name val="Trebuchet MS"/>
      <family val="2"/>
    </font>
    <font>
      <sz val="8"/>
      <name val="Calibri"/>
      <family val="2"/>
    </font>
    <font>
      <sz val="14"/>
      <color indexed="62"/>
      <name val="Trebuchet MS"/>
      <family val="2"/>
    </font>
    <font>
      <sz val="14"/>
      <color indexed="48"/>
      <name val="Calibri"/>
      <family val="2"/>
    </font>
    <font>
      <b/>
      <sz val="14"/>
      <color indexed="48"/>
      <name val="Trebuchet MS"/>
      <family val="2"/>
    </font>
    <font>
      <sz val="12"/>
      <name val="Trebuchet MS"/>
      <family val="2"/>
    </font>
    <font>
      <sz val="12"/>
      <color indexed="8"/>
      <name val="Trebuchet MS"/>
      <family val="2"/>
    </font>
    <font>
      <b/>
      <i/>
      <sz val="16"/>
      <color indexed="16"/>
      <name val="Trebuchet MS"/>
      <family val="2"/>
    </font>
    <font>
      <b/>
      <sz val="11"/>
      <color indexed="10"/>
      <name val="Trebuchet MS"/>
      <family val="2"/>
    </font>
    <font>
      <sz val="10"/>
      <color indexed="10"/>
      <name val="Trebuchet MS"/>
      <family val="2"/>
    </font>
    <font>
      <i/>
      <sz val="10"/>
      <name val="Trebuchet MS"/>
      <family val="2"/>
    </font>
    <font>
      <b/>
      <sz val="11"/>
      <color indexed="16"/>
      <name val="Trebuchet MS"/>
      <family val="2"/>
    </font>
    <font>
      <sz val="11"/>
      <color indexed="62"/>
      <name val="Trebuchet MS"/>
      <family val="2"/>
    </font>
    <font>
      <b/>
      <sz val="11"/>
      <color indexed="30"/>
      <name val="Trebuchet MS"/>
      <family val="2"/>
    </font>
    <font>
      <sz val="11"/>
      <color indexed="30"/>
      <name val="Trebuchet MS"/>
      <family val="2"/>
    </font>
    <font>
      <sz val="8"/>
      <name val="Trebuchet MS"/>
      <family val="2"/>
    </font>
    <font>
      <sz val="8"/>
      <color indexed="62"/>
      <name val="Trebuchet MS"/>
      <family val="2"/>
    </font>
    <font>
      <b/>
      <sz val="11"/>
      <color theme="1"/>
      <name val="Calibri"/>
      <family val="2"/>
      <scheme val="minor"/>
    </font>
    <font>
      <sz val="11"/>
      <color rgb="FFFF0000"/>
      <name val="Calibri"/>
      <family val="2"/>
      <scheme val="minor"/>
    </font>
    <font>
      <b/>
      <sz val="11"/>
      <color rgb="FFFF0000"/>
      <name val="Trebuchet MS"/>
      <family val="2"/>
    </font>
    <font>
      <sz val="11"/>
      <color rgb="FF000000"/>
      <name val="Trebuchet MS"/>
      <family val="2"/>
    </font>
    <font>
      <sz val="11"/>
      <color rgb="FF0070C0"/>
      <name val="Trebuchet MS"/>
      <family val="2"/>
    </font>
    <font>
      <sz val="11"/>
      <color indexed="17"/>
      <name val="Trebuchet MS"/>
      <family val="2"/>
    </font>
    <font>
      <b/>
      <sz val="11"/>
      <color indexed="51"/>
      <name val="Trebuchet MS"/>
      <family val="2"/>
    </font>
    <font>
      <b/>
      <sz val="11"/>
      <color rgb="FF00B050"/>
      <name val="Trebuchet MS"/>
      <family val="2"/>
    </font>
  </fonts>
  <fills count="16">
    <fill>
      <patternFill patternType="none"/>
    </fill>
    <fill>
      <patternFill patternType="gray125"/>
    </fill>
    <fill>
      <patternFill patternType="solid">
        <fgColor indexed="31"/>
        <bgColor indexed="64"/>
      </patternFill>
    </fill>
    <fill>
      <patternFill patternType="solid">
        <fgColor indexed="10"/>
        <bgColor indexed="64"/>
      </patternFill>
    </fill>
    <fill>
      <patternFill patternType="solid">
        <fgColor indexed="52"/>
        <bgColor indexed="64"/>
      </patternFill>
    </fill>
    <fill>
      <patternFill patternType="solid">
        <fgColor indexed="22"/>
        <bgColor indexed="64"/>
      </patternFill>
    </fill>
    <fill>
      <patternFill patternType="solid">
        <fgColor indexed="29"/>
        <bgColor indexed="64"/>
      </patternFill>
    </fill>
    <fill>
      <patternFill patternType="solid">
        <fgColor indexed="9"/>
        <bgColor indexed="64"/>
      </patternFill>
    </fill>
    <fill>
      <patternFill patternType="solid">
        <fgColor indexed="57"/>
        <bgColor indexed="64"/>
      </patternFill>
    </fill>
    <fill>
      <patternFill patternType="solid">
        <fgColor indexed="42"/>
        <bgColor indexed="64"/>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2"/>
      </left>
      <right style="thin">
        <color indexed="62"/>
      </right>
      <top style="medium">
        <color indexed="62"/>
      </top>
      <bottom style="medium">
        <color indexed="62"/>
      </bottom>
      <diagonal/>
    </border>
    <border>
      <left style="thin">
        <color indexed="62"/>
      </left>
      <right style="thin">
        <color indexed="62"/>
      </right>
      <top style="medium">
        <color indexed="62"/>
      </top>
      <bottom style="medium">
        <color indexed="62"/>
      </bottom>
      <diagonal/>
    </border>
    <border>
      <left style="medium">
        <color indexed="62"/>
      </left>
      <right style="thin">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style="medium">
        <color indexed="62"/>
      </right>
      <top style="medium">
        <color indexed="62"/>
      </top>
      <bottom style="medium">
        <color indexed="62"/>
      </bottom>
      <diagonal/>
    </border>
    <border>
      <left/>
      <right/>
      <top/>
      <bottom style="thin">
        <color indexed="16"/>
      </bottom>
      <diagonal/>
    </border>
    <border>
      <left style="thin">
        <color indexed="16"/>
      </left>
      <right style="thin">
        <color indexed="16"/>
      </right>
      <top style="thin">
        <color indexed="16"/>
      </top>
      <bottom style="thin">
        <color indexed="16"/>
      </bottom>
      <diagonal/>
    </border>
    <border>
      <left style="thin">
        <color indexed="62"/>
      </left>
      <right style="medium">
        <color indexed="62"/>
      </right>
      <top style="medium">
        <color indexed="62"/>
      </top>
      <bottom style="thin">
        <color indexed="62"/>
      </bottom>
      <diagonal/>
    </border>
    <border>
      <left/>
      <right style="medium">
        <color indexed="62"/>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2"/>
      </left>
      <right/>
      <top style="thin">
        <color indexed="62"/>
      </top>
      <bottom style="medium">
        <color indexed="62"/>
      </bottom>
      <diagonal/>
    </border>
    <border>
      <left/>
      <right/>
      <top style="thin">
        <color indexed="62"/>
      </top>
      <bottom style="medium">
        <color indexed="62"/>
      </bottom>
      <diagonal/>
    </border>
    <border>
      <left/>
      <right style="medium">
        <color indexed="62"/>
      </right>
      <top style="thin">
        <color indexed="62"/>
      </top>
      <bottom style="medium">
        <color indexed="62"/>
      </bottom>
      <diagonal/>
    </border>
    <border>
      <left style="medium">
        <color indexed="62"/>
      </left>
      <right/>
      <top style="thin">
        <color indexed="62"/>
      </top>
      <bottom style="medium">
        <color indexed="8"/>
      </bottom>
      <diagonal/>
    </border>
    <border>
      <left/>
      <right/>
      <top style="thin">
        <color indexed="62"/>
      </top>
      <bottom style="medium">
        <color indexed="8"/>
      </bottom>
      <diagonal/>
    </border>
    <border>
      <left/>
      <right style="medium">
        <color indexed="62"/>
      </right>
      <top style="thin">
        <color indexed="62"/>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2"/>
      </left>
      <right/>
      <top style="medium">
        <color indexed="62"/>
      </top>
      <bottom/>
      <diagonal/>
    </border>
    <border>
      <left style="medium">
        <color indexed="62"/>
      </left>
      <right/>
      <top/>
      <bottom style="medium">
        <color indexed="62"/>
      </bottom>
      <diagonal/>
    </border>
    <border>
      <left/>
      <right/>
      <top style="medium">
        <color indexed="62"/>
      </top>
      <bottom style="medium">
        <color indexed="62"/>
      </bottom>
      <diagonal/>
    </border>
    <border>
      <left/>
      <right style="medium">
        <color indexed="62"/>
      </right>
      <top style="medium">
        <color indexed="62"/>
      </top>
      <bottom/>
      <diagonal/>
    </border>
    <border>
      <left/>
      <right style="medium">
        <color indexed="62"/>
      </right>
      <top/>
      <bottom style="medium">
        <color indexed="62"/>
      </bottom>
      <diagonal/>
    </border>
  </borders>
  <cellStyleXfs count="1">
    <xf numFmtId="0" fontId="0" fillId="0" borderId="0"/>
  </cellStyleXfs>
  <cellXfs count="125">
    <xf numFmtId="0" fontId="0" fillId="0" borderId="0" xfId="0"/>
    <xf numFmtId="0" fontId="1" fillId="0" borderId="0" xfId="0" applyFont="1"/>
    <xf numFmtId="0" fontId="3" fillId="0" borderId="0" xfId="0" applyFont="1"/>
    <xf numFmtId="0" fontId="2" fillId="0" borderId="0" xfId="0" applyFont="1" applyAlignment="1">
      <alignment horizontal="right"/>
    </xf>
    <xf numFmtId="0" fontId="3" fillId="0" borderId="0" xfId="0" applyFont="1" applyAlignment="1">
      <alignment horizontal="right"/>
    </xf>
    <xf numFmtId="0" fontId="6" fillId="0" borderId="0" xfId="0" applyFont="1"/>
    <xf numFmtId="0" fontId="7" fillId="0" borderId="0" xfId="0" applyFont="1"/>
    <xf numFmtId="0" fontId="8" fillId="0" borderId="0" xfId="0" applyFont="1"/>
    <xf numFmtId="0" fontId="3" fillId="0" borderId="1" xfId="0" applyFont="1" applyBorder="1"/>
    <xf numFmtId="0" fontId="3" fillId="0" borderId="2" xfId="0" applyFont="1" applyBorder="1" applyAlignment="1">
      <alignment horizontal="center"/>
    </xf>
    <xf numFmtId="0" fontId="2" fillId="0" borderId="1" xfId="0" applyFont="1" applyBorder="1"/>
    <xf numFmtId="0" fontId="3" fillId="0" borderId="3" xfId="0" applyFont="1" applyBorder="1"/>
    <xf numFmtId="0" fontId="0" fillId="0" borderId="1" xfId="0" applyBorder="1"/>
    <xf numFmtId="0" fontId="0" fillId="0" borderId="4" xfId="0" applyBorder="1"/>
    <xf numFmtId="0" fontId="0" fillId="0" borderId="5" xfId="0" applyBorder="1"/>
    <xf numFmtId="0" fontId="0" fillId="0" borderId="6" xfId="0" applyBorder="1"/>
    <xf numFmtId="0" fontId="3" fillId="0" borderId="0"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3" fillId="0" borderId="0" xfId="0" applyFont="1" applyFill="1" applyBorder="1" applyAlignment="1">
      <alignment horizontal="center"/>
    </xf>
    <xf numFmtId="0" fontId="3" fillId="0" borderId="2"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2" borderId="0" xfId="0" applyFont="1" applyFill="1"/>
    <xf numFmtId="0" fontId="3" fillId="2" borderId="0" xfId="0" applyFont="1" applyFill="1" applyAlignment="1">
      <alignment horizontal="center"/>
    </xf>
    <xf numFmtId="0" fontId="2" fillId="2" borderId="0" xfId="0" applyFont="1" applyFill="1" applyAlignment="1">
      <alignment horizontal="center"/>
    </xf>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xf numFmtId="0" fontId="11" fillId="0" borderId="0" xfId="0" applyFont="1"/>
    <xf numFmtId="0" fontId="2" fillId="3" borderId="9" xfId="0" applyFont="1" applyFill="1" applyBorder="1" applyAlignment="1">
      <alignment horizontal="center" vertical="top" wrapText="1"/>
    </xf>
    <xf numFmtId="0" fontId="2" fillId="4" borderId="10" xfId="0" applyFont="1" applyFill="1" applyBorder="1" applyAlignment="1">
      <alignment horizontal="center" vertical="top" wrapText="1"/>
    </xf>
    <xf numFmtId="0" fontId="14" fillId="0" borderId="0" xfId="0" applyFont="1" applyAlignment="1">
      <alignment vertical="top"/>
    </xf>
    <xf numFmtId="0" fontId="12" fillId="5" borderId="11" xfId="0" applyFont="1" applyFill="1" applyBorder="1" applyAlignment="1">
      <alignment horizontal="center" vertical="center" wrapText="1"/>
    </xf>
    <xf numFmtId="0" fontId="3" fillId="6" borderId="12" xfId="0" applyFont="1" applyFill="1" applyBorder="1" applyAlignment="1">
      <alignment vertical="center" wrapText="1"/>
    </xf>
    <xf numFmtId="0" fontId="3" fillId="7" borderId="12" xfId="0" applyFont="1" applyFill="1" applyBorder="1" applyAlignment="1">
      <alignment vertical="center" wrapText="1"/>
    </xf>
    <xf numFmtId="0" fontId="18" fillId="0" borderId="0" xfId="0" applyFont="1"/>
    <xf numFmtId="0" fontId="19" fillId="0" borderId="0" xfId="0" applyFont="1"/>
    <xf numFmtId="0" fontId="22" fillId="0" borderId="0" xfId="0" applyFont="1" applyAlignment="1">
      <alignment horizontal="center" vertical="center"/>
    </xf>
    <xf numFmtId="0" fontId="3" fillId="0" borderId="0" xfId="0" applyFont="1" applyAlignment="1">
      <alignment horizontal="center" vertical="center"/>
    </xf>
    <xf numFmtId="0" fontId="2" fillId="8" borderId="13" xfId="0" applyFont="1" applyFill="1" applyBorder="1" applyAlignment="1">
      <alignment horizontal="center" vertical="top" wrapText="1"/>
    </xf>
    <xf numFmtId="0" fontId="3" fillId="0" borderId="0" xfId="0" applyFont="1" applyFill="1"/>
    <xf numFmtId="0" fontId="9" fillId="0" borderId="0" xfId="0" applyFont="1"/>
    <xf numFmtId="0" fontId="20" fillId="0" borderId="0" xfId="0" applyFont="1" applyFill="1" applyAlignment="1">
      <alignment horizontal="left"/>
    </xf>
    <xf numFmtId="0" fontId="15" fillId="0" borderId="0" xfId="0" applyFont="1" applyFill="1" applyAlignment="1">
      <alignment horizontal="right"/>
    </xf>
    <xf numFmtId="14" fontId="15" fillId="0" borderId="0" xfId="0" applyNumberFormat="1" applyFont="1" applyFill="1" applyAlignment="1">
      <alignment horizontal="right"/>
    </xf>
    <xf numFmtId="0" fontId="21" fillId="0" borderId="14" xfId="0" applyFont="1" applyFill="1" applyBorder="1" applyAlignment="1">
      <alignment horizontal="left" vertical="center" wrapText="1"/>
    </xf>
    <xf numFmtId="0" fontId="12" fillId="0" borderId="0" xfId="0" applyFont="1" applyFill="1" applyAlignment="1">
      <alignment horizontal="right"/>
    </xf>
    <xf numFmtId="0" fontId="12" fillId="0" borderId="0" xfId="0" applyFont="1" applyAlignment="1">
      <alignment horizontal="center"/>
    </xf>
    <xf numFmtId="0" fontId="12" fillId="0" borderId="0" xfId="0" applyFont="1"/>
    <xf numFmtId="0" fontId="27" fillId="0" borderId="0" xfId="0" applyFont="1" applyFill="1" applyAlignment="1">
      <alignment horizontal="right"/>
    </xf>
    <xf numFmtId="0" fontId="27" fillId="0" borderId="0" xfId="0" applyFont="1" applyAlignment="1">
      <alignment horizontal="center"/>
    </xf>
    <xf numFmtId="0" fontId="27" fillId="0" borderId="0" xfId="0" applyFont="1"/>
    <xf numFmtId="0" fontId="9" fillId="0" borderId="0" xfId="0" applyFont="1" applyFill="1"/>
    <xf numFmtId="0" fontId="9" fillId="0" borderId="0" xfId="0" applyFont="1" applyAlignment="1">
      <alignment horizontal="center"/>
    </xf>
    <xf numFmtId="0" fontId="9" fillId="0" borderId="0" xfId="0" applyFont="1" applyAlignment="1">
      <alignment horizontal="left"/>
    </xf>
    <xf numFmtId="0" fontId="3" fillId="0" borderId="0" xfId="0" applyFont="1" applyAlignment="1">
      <alignment horizontal="left"/>
    </xf>
    <xf numFmtId="0" fontId="3" fillId="9" borderId="0" xfId="0" applyFont="1" applyFill="1" applyAlignment="1">
      <alignment horizontal="center"/>
    </xf>
    <xf numFmtId="0" fontId="3" fillId="0" borderId="0" xfId="0" applyFont="1" applyFill="1" applyAlignment="1">
      <alignment horizontal="center"/>
    </xf>
    <xf numFmtId="49" fontId="2" fillId="0" borderId="0" xfId="0" applyNumberFormat="1" applyFont="1"/>
    <xf numFmtId="0" fontId="33" fillId="0" borderId="0" xfId="0" applyFont="1"/>
    <xf numFmtId="0" fontId="13" fillId="0" borderId="0" xfId="0" applyFont="1"/>
    <xf numFmtId="14" fontId="13" fillId="0" borderId="0" xfId="0" applyNumberFormat="1" applyFont="1" applyAlignment="1">
      <alignment horizontal="left"/>
    </xf>
    <xf numFmtId="0" fontId="5" fillId="0" borderId="15" xfId="0" applyFont="1" applyFill="1" applyBorder="1" applyAlignment="1">
      <alignment horizontal="left" vertical="center" wrapText="1"/>
    </xf>
    <xf numFmtId="0" fontId="23" fillId="10" borderId="0" xfId="0" applyFont="1" applyFill="1" applyAlignment="1">
      <alignment horizontal="center" wrapText="1"/>
    </xf>
    <xf numFmtId="49" fontId="2" fillId="11" borderId="0" xfId="0" applyNumberFormat="1" applyFont="1" applyFill="1" applyProtection="1">
      <protection locked="0"/>
    </xf>
    <xf numFmtId="14" fontId="2" fillId="11" borderId="0" xfId="0" applyNumberFormat="1" applyFont="1" applyFill="1" applyProtection="1">
      <protection locked="0"/>
    </xf>
    <xf numFmtId="0" fontId="16" fillId="12" borderId="16" xfId="0" applyFont="1" applyFill="1" applyBorder="1" applyAlignment="1" applyProtection="1">
      <alignment horizontal="center" vertical="center" wrapText="1"/>
      <protection locked="0"/>
    </xf>
    <xf numFmtId="0" fontId="16" fillId="12" borderId="17" xfId="0" applyFont="1" applyFill="1" applyBorder="1" applyAlignment="1" applyProtection="1">
      <alignment horizontal="center" vertical="center" wrapText="1"/>
      <protection locked="0"/>
    </xf>
    <xf numFmtId="0" fontId="3" fillId="6" borderId="12" xfId="0" applyFont="1" applyFill="1" applyBorder="1" applyAlignment="1">
      <alignment horizontal="left" vertical="top" wrapText="1"/>
    </xf>
    <xf numFmtId="0" fontId="3" fillId="7" borderId="12" xfId="0" applyFont="1" applyFill="1" applyBorder="1" applyAlignment="1">
      <alignment vertical="top" wrapText="1"/>
    </xf>
    <xf numFmtId="0" fontId="12" fillId="5" borderId="11" xfId="0" applyFont="1" applyFill="1" applyBorder="1" applyAlignment="1">
      <alignment horizontal="center" vertical="top" wrapText="1"/>
    </xf>
    <xf numFmtId="0" fontId="36" fillId="6" borderId="12" xfId="0" applyFont="1" applyFill="1" applyBorder="1" applyAlignment="1">
      <alignment vertical="center" wrapText="1"/>
    </xf>
    <xf numFmtId="0" fontId="36" fillId="7" borderId="12" xfId="0" applyFont="1" applyFill="1" applyBorder="1" applyAlignment="1">
      <alignment vertical="center" wrapText="1"/>
    </xf>
    <xf numFmtId="0" fontId="0" fillId="14" borderId="0" xfId="0" applyFill="1"/>
    <xf numFmtId="0" fontId="2" fillId="0" borderId="4" xfId="0" applyFont="1" applyBorder="1"/>
    <xf numFmtId="0" fontId="2" fillId="0" borderId="5" xfId="0" applyFont="1" applyBorder="1"/>
    <xf numFmtId="0" fontId="2" fillId="0" borderId="6" xfId="0" applyFont="1" applyBorder="1"/>
    <xf numFmtId="0" fontId="3" fillId="0" borderId="0" xfId="0" applyFont="1" applyBorder="1"/>
    <xf numFmtId="0" fontId="3" fillId="0" borderId="2" xfId="0" applyFont="1" applyBorder="1"/>
    <xf numFmtId="0" fontId="24" fillId="0" borderId="0" xfId="0" applyFont="1" applyBorder="1" applyAlignment="1">
      <alignment horizontal="center"/>
    </xf>
    <xf numFmtId="0" fontId="39" fillId="15" borderId="0" xfId="0" applyFont="1" applyFill="1" applyBorder="1" applyAlignment="1">
      <alignment horizontal="center"/>
    </xf>
    <xf numFmtId="0" fontId="40" fillId="0" borderId="0" xfId="0" applyFont="1" applyBorder="1" applyAlignment="1">
      <alignment horizontal="center"/>
    </xf>
    <xf numFmtId="0" fontId="2" fillId="0" borderId="0" xfId="0" applyFont="1" applyBorder="1" applyAlignment="1">
      <alignment horizontal="center"/>
    </xf>
    <xf numFmtId="0" fontId="2" fillId="0" borderId="2" xfId="0" applyFont="1" applyBorder="1" applyAlignment="1">
      <alignment horizontal="center"/>
    </xf>
    <xf numFmtId="0" fontId="2" fillId="2" borderId="0" xfId="0" applyFont="1" applyFill="1"/>
    <xf numFmtId="0" fontId="5" fillId="0" borderId="15" xfId="0" applyFont="1" applyFill="1" applyBorder="1" applyAlignment="1">
      <alignment horizontal="left" wrapText="1"/>
    </xf>
    <xf numFmtId="0" fontId="16" fillId="12" borderId="16" xfId="0" quotePrefix="1" applyFont="1" applyFill="1" applyBorder="1" applyAlignment="1" applyProtection="1">
      <alignment horizontal="center" vertical="center" wrapText="1"/>
      <protection locked="0"/>
    </xf>
    <xf numFmtId="0" fontId="24" fillId="10" borderId="18" xfId="0" applyFont="1" applyFill="1" applyBorder="1" applyAlignment="1">
      <alignment horizontal="left" vertical="center" wrapText="1" indent="1"/>
    </xf>
    <xf numFmtId="0" fontId="0" fillId="10" borderId="19" xfId="0" applyFill="1" applyBorder="1" applyAlignment="1">
      <alignment horizontal="left" vertical="center" indent="1"/>
    </xf>
    <xf numFmtId="0" fontId="0" fillId="10" borderId="20" xfId="0" applyFill="1" applyBorder="1" applyAlignment="1">
      <alignment horizontal="left" vertical="center" indent="1"/>
    </xf>
    <xf numFmtId="0" fontId="0" fillId="10" borderId="21" xfId="0" applyFill="1" applyBorder="1" applyAlignment="1">
      <alignment horizontal="left" vertical="center" indent="1"/>
    </xf>
    <xf numFmtId="0" fontId="0" fillId="10" borderId="0" xfId="0" applyFill="1" applyAlignment="1">
      <alignment horizontal="left" vertical="center" indent="1"/>
    </xf>
    <xf numFmtId="0" fontId="0" fillId="10" borderId="22" xfId="0" applyFill="1" applyBorder="1" applyAlignment="1">
      <alignment horizontal="left" vertical="center" indent="1"/>
    </xf>
    <xf numFmtId="0" fontId="0" fillId="10" borderId="23" xfId="0" applyFill="1" applyBorder="1" applyAlignment="1">
      <alignment horizontal="left" vertical="center" indent="1"/>
    </xf>
    <xf numFmtId="0" fontId="0" fillId="10" borderId="24" xfId="0" applyFill="1" applyBorder="1" applyAlignment="1">
      <alignment horizontal="left" vertical="center" indent="1"/>
    </xf>
    <xf numFmtId="0" fontId="0" fillId="10" borderId="25" xfId="0" applyFill="1" applyBorder="1" applyAlignment="1">
      <alignment horizontal="left" vertical="center" indent="1"/>
    </xf>
    <xf numFmtId="0" fontId="35" fillId="0" borderId="0" xfId="0" applyFont="1" applyAlignment="1">
      <alignment horizontal="center"/>
    </xf>
    <xf numFmtId="0" fontId="34" fillId="0" borderId="0" xfId="0" applyFont="1" applyAlignment="1">
      <alignment horizontal="center"/>
    </xf>
    <xf numFmtId="0" fontId="2" fillId="2" borderId="32" xfId="0" applyFont="1" applyFill="1" applyBorder="1" applyAlignment="1">
      <alignment vertical="top" wrapText="1"/>
    </xf>
    <xf numFmtId="0" fontId="2" fillId="2" borderId="33" xfId="0" applyFont="1" applyFill="1" applyBorder="1" applyAlignment="1">
      <alignment vertical="top" wrapText="1"/>
    </xf>
    <xf numFmtId="0" fontId="2" fillId="2" borderId="34" xfId="0" applyFont="1" applyFill="1" applyBorder="1" applyAlignment="1">
      <alignment vertical="top" wrapText="1"/>
    </xf>
    <xf numFmtId="0" fontId="4" fillId="0" borderId="26" xfId="0" applyFont="1" applyBorder="1" applyAlignment="1" applyProtection="1">
      <alignment vertical="top" wrapText="1"/>
      <protection locked="0"/>
    </xf>
    <xf numFmtId="0" fontId="4" fillId="0" borderId="27"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0" fontId="12" fillId="13" borderId="35" xfId="0" applyFont="1" applyFill="1" applyBorder="1" applyAlignment="1">
      <alignment horizontal="center" vertical="center" wrapText="1"/>
    </xf>
    <xf numFmtId="0" fontId="12" fillId="13" borderId="36" xfId="0" applyFont="1" applyFill="1" applyBorder="1" applyAlignment="1">
      <alignment horizontal="center" vertical="center" wrapText="1"/>
    </xf>
    <xf numFmtId="0" fontId="12" fillId="13" borderId="37" xfId="0" applyFont="1" applyFill="1" applyBorder="1" applyAlignment="1">
      <alignment horizontal="center" vertical="top" wrapText="1"/>
    </xf>
    <xf numFmtId="0" fontId="13" fillId="13" borderId="38" xfId="0" applyFont="1" applyFill="1" applyBorder="1" applyAlignment="1">
      <alignment horizontal="center" vertical="center" wrapText="1"/>
    </xf>
    <xf numFmtId="0" fontId="13" fillId="13" borderId="39" xfId="0" applyFont="1" applyFill="1" applyBorder="1" applyAlignment="1">
      <alignment horizontal="center" vertical="center" wrapText="1"/>
    </xf>
    <xf numFmtId="0" fontId="2" fillId="0" borderId="3"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7" xfId="0" applyBorder="1" applyAlignment="1">
      <alignment vertical="top" wrapText="1"/>
    </xf>
    <xf numFmtId="0" fontId="0" fillId="0" borderId="28" xfId="0" applyBorder="1" applyAlignment="1">
      <alignment vertical="top" wrapText="1"/>
    </xf>
    <xf numFmtId="0" fontId="4" fillId="0" borderId="29" xfId="0" applyFont="1" applyBorder="1" applyAlignment="1" applyProtection="1">
      <alignment vertical="top" wrapText="1"/>
      <protection locked="0"/>
    </xf>
    <xf numFmtId="0" fontId="4" fillId="0" borderId="30" xfId="0" applyFont="1" applyBorder="1" applyAlignment="1" applyProtection="1">
      <alignment vertical="top" wrapText="1"/>
      <protection locked="0"/>
    </xf>
    <xf numFmtId="0" fontId="4" fillId="0" borderId="31" xfId="0" applyFont="1" applyBorder="1" applyAlignment="1" applyProtection="1">
      <alignment vertical="top" wrapText="1"/>
      <protection locked="0"/>
    </xf>
    <xf numFmtId="0" fontId="0" fillId="0" borderId="30" xfId="0" applyBorder="1" applyAlignment="1">
      <alignment vertical="top" wrapText="1"/>
    </xf>
    <xf numFmtId="0" fontId="0" fillId="0" borderId="31" xfId="0" applyBorder="1" applyAlignment="1">
      <alignment vertical="top" wrapText="1"/>
    </xf>
    <xf numFmtId="0" fontId="4" fillId="14" borderId="29" xfId="0" applyFont="1" applyFill="1" applyBorder="1" applyAlignment="1" applyProtection="1">
      <alignment vertical="top" wrapText="1"/>
      <protection locked="0"/>
    </xf>
    <xf numFmtId="0" fontId="4" fillId="14" borderId="30" xfId="0" applyFont="1" applyFill="1" applyBorder="1" applyAlignment="1" applyProtection="1">
      <alignment vertical="top" wrapText="1"/>
      <protection locked="0"/>
    </xf>
    <xf numFmtId="0" fontId="4" fillId="14" borderId="31" xfId="0" applyFont="1" applyFill="1" applyBorder="1" applyAlignment="1" applyProtection="1">
      <alignment vertical="top" wrapText="1"/>
      <protection locked="0"/>
    </xf>
  </cellXfs>
  <cellStyles count="1">
    <cellStyle name="Normal" xfId="0" builtinId="0"/>
  </cellStyles>
  <dxfs count="116">
    <dxf>
      <border>
        <left/>
        <right/>
        <top/>
        <bottom/>
      </border>
    </dxf>
    <dxf>
      <border>
        <left/>
        <right/>
        <top/>
        <bottom/>
      </border>
    </dxf>
    <dxf>
      <border>
        <left/>
        <right/>
        <top/>
        <bottom/>
      </border>
    </dxf>
    <dxf>
      <border>
        <left/>
        <right/>
        <top/>
        <bottom/>
      </border>
    </dxf>
    <dxf>
      <border>
        <left/>
        <right/>
        <top/>
        <bottom/>
      </border>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bgColor indexed="42"/>
        </patternFill>
      </fill>
    </dxf>
    <dxf>
      <fill>
        <patternFill patternType="none">
          <bgColor indexed="65"/>
        </patternFill>
      </fill>
    </dxf>
    <dxf>
      <fill>
        <patternFill>
          <bgColor indexed="47"/>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7"/>
        </patternFill>
      </fill>
    </dxf>
    <dxf>
      <fill>
        <patternFill>
          <bgColor indexed="42"/>
        </patternFill>
      </fill>
    </dxf>
    <dxf>
      <fill>
        <patternFill patternType="none">
          <bgColor indexed="65"/>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
      <fill>
        <patternFill patternType="none">
          <bgColor indexed="65"/>
        </patternFill>
      </fill>
    </dxf>
    <dxf>
      <fill>
        <patternFill>
          <bgColor indexed="42"/>
        </patternFill>
      </fill>
    </dxf>
    <dxf>
      <fill>
        <patternFill patternType="none">
          <bgColor indexed="65"/>
        </patternFill>
      </fill>
    </dxf>
    <dxf>
      <fill>
        <patternFill>
          <bgColor indexed="47"/>
        </patternFill>
      </fill>
    </dxf>
    <dxf>
      <fill>
        <patternFill>
          <bgColor indexed="42"/>
        </patternFill>
      </fill>
    </dxf>
    <dxf>
      <fill>
        <patternFill patternType="none">
          <bgColor indexed="65"/>
        </patternFill>
      </fill>
    </dxf>
    <dxf>
      <fill>
        <patternFill>
          <bgColor indexed="4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AFFFFF"/>
      <rgbColor rgb="00BC0000"/>
      <rgbColor rgb="00003976"/>
      <rgbColor rgb="00000080"/>
      <rgbColor rgb="00808000"/>
      <rgbColor rgb="00800080"/>
      <rgbColor rgb="00007854"/>
      <rgbColor rgb="00EAEAEA"/>
      <rgbColor rgb="00808080"/>
      <rgbColor rgb="009999FF"/>
      <rgbColor rgb="00993366"/>
      <rgbColor rgb="00F7F3DD"/>
      <rgbColor rgb="00CCFFFF"/>
      <rgbColor rgb="00660066"/>
      <rgbColor rgb="00FF9B9B"/>
      <rgbColor rgb="000066CC"/>
      <rgbColor rgb="00CCCCFF"/>
      <rgbColor rgb="00000080"/>
      <rgbColor rgb="00FF00FF"/>
      <rgbColor rgb="00FFFF00"/>
      <rgbColor rgb="0000FFFF"/>
      <rgbColor rgb="00800080"/>
      <rgbColor rgb="00800000"/>
      <rgbColor rgb="00008080"/>
      <rgbColor rgb="000000FF"/>
      <rgbColor rgb="0000CCFF"/>
      <rgbColor rgb="00E5E9F0"/>
      <rgbColor rgb="00DDFFDD"/>
      <rgbColor rgb="00FFFFB3"/>
      <rgbColor rgb="00BAC0D9"/>
      <rgbColor rgb="00FFE1E1"/>
      <rgbColor rgb="00CC99FF"/>
      <rgbColor rgb="00FFD581"/>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246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a:t>Performance Indicator</a:t>
            </a:r>
          </a:p>
        </c:rich>
      </c:tx>
      <c:spPr>
        <a:noFill/>
        <a:ln w="25400">
          <a:noFill/>
        </a:ln>
      </c:spPr>
    </c:title>
    <c:plotArea>
      <c:layout>
        <c:manualLayout>
          <c:layoutTarget val="inner"/>
          <c:xMode val="edge"/>
          <c:yMode val="edge"/>
          <c:x val="0.2814302191464822"/>
          <c:y val="0.2573581748937826"/>
          <c:w val="0.34025374855824675"/>
          <c:h val="0.55416541309245149"/>
        </c:manualLayout>
      </c:layout>
      <c:radarChart>
        <c:radarStyle val="marker"/>
        <c:ser>
          <c:idx val="0"/>
          <c:order val="0"/>
          <c:spPr>
            <a:ln>
              <a:solidFill>
                <a:schemeClr val="tx1"/>
              </a:solidFill>
            </a:ln>
          </c:spPr>
          <c:marker>
            <c:symbol val="plus"/>
            <c:size val="7"/>
            <c:spPr>
              <a:solidFill>
                <a:schemeClr val="tx1"/>
              </a:solidFill>
            </c:spPr>
          </c:marker>
          <c:cat>
            <c:strRef>
              <c:f>Graphic!$T$3:$T$11</c:f>
              <c:strCache>
                <c:ptCount val="9"/>
                <c:pt idx="0">
                  <c:v>Risk Assessment and Control</c:v>
                </c:pt>
                <c:pt idx="1">
                  <c:v>Leadership</c:v>
                </c:pt>
                <c:pt idx="2">
                  <c:v>Information, Instruction, Training</c:v>
                </c:pt>
                <c:pt idx="3">
                  <c:v>Communication</c:v>
                </c:pt>
                <c:pt idx="4">
                  <c:v>Inspection, Monitoring and Audits</c:v>
                </c:pt>
                <c:pt idx="5">
                  <c:v>Specific Controls</c:v>
                </c:pt>
                <c:pt idx="6">
                  <c:v>Housekeeping</c:v>
                </c:pt>
                <c:pt idx="7">
                  <c:v>Occupational Health</c:v>
                </c:pt>
                <c:pt idx="8">
                  <c:v>Respiratory Protective Equipment</c:v>
                </c:pt>
              </c:strCache>
            </c:strRef>
          </c:cat>
          <c:val>
            <c:numRef>
              <c:f>Graphic!$U$3:$U$11</c:f>
              <c:numCache>
                <c:formatCode>General</c:formatCode>
                <c:ptCount val="9"/>
                <c:pt idx="0">
                  <c:v>0</c:v>
                </c:pt>
                <c:pt idx="1">
                  <c:v>0</c:v>
                </c:pt>
                <c:pt idx="2">
                  <c:v>0</c:v>
                </c:pt>
                <c:pt idx="3">
                  <c:v>0</c:v>
                </c:pt>
                <c:pt idx="4">
                  <c:v>0</c:v>
                </c:pt>
                <c:pt idx="5">
                  <c:v>0</c:v>
                </c:pt>
                <c:pt idx="6">
                  <c:v>0</c:v>
                </c:pt>
                <c:pt idx="7">
                  <c:v>0</c:v>
                </c:pt>
                <c:pt idx="8">
                  <c:v>0</c:v>
                </c:pt>
              </c:numCache>
            </c:numRef>
          </c:val>
        </c:ser>
        <c:ser>
          <c:idx val="1"/>
          <c:order val="1"/>
          <c:spPr>
            <a:ln w="15875">
              <a:solidFill>
                <a:srgbClr val="00B050"/>
              </a:solidFill>
            </a:ln>
          </c:spPr>
          <c:marker>
            <c:symbol val="none"/>
          </c:marker>
          <c:cat>
            <c:strRef>
              <c:f>Graphic!$T$3:$T$11</c:f>
              <c:strCache>
                <c:ptCount val="9"/>
                <c:pt idx="0">
                  <c:v>Risk Assessment and Control</c:v>
                </c:pt>
                <c:pt idx="1">
                  <c:v>Leadership</c:v>
                </c:pt>
                <c:pt idx="2">
                  <c:v>Information, Instruction, Training</c:v>
                </c:pt>
                <c:pt idx="3">
                  <c:v>Communication</c:v>
                </c:pt>
                <c:pt idx="4">
                  <c:v>Inspection, Monitoring and Audits</c:v>
                </c:pt>
                <c:pt idx="5">
                  <c:v>Specific Controls</c:v>
                </c:pt>
                <c:pt idx="6">
                  <c:v>Housekeeping</c:v>
                </c:pt>
                <c:pt idx="7">
                  <c:v>Occupational Health</c:v>
                </c:pt>
                <c:pt idx="8">
                  <c:v>Respiratory Protective Equipment</c:v>
                </c:pt>
              </c:strCache>
            </c:strRef>
          </c:cat>
          <c:val>
            <c:numRef>
              <c:f>Graphic!$V$3:$V$11</c:f>
              <c:numCache>
                <c:formatCode>General</c:formatCode>
                <c:ptCount val="9"/>
                <c:pt idx="0">
                  <c:v>100</c:v>
                </c:pt>
                <c:pt idx="1">
                  <c:v>100</c:v>
                </c:pt>
                <c:pt idx="2">
                  <c:v>100</c:v>
                </c:pt>
                <c:pt idx="3">
                  <c:v>100</c:v>
                </c:pt>
                <c:pt idx="4">
                  <c:v>100</c:v>
                </c:pt>
                <c:pt idx="5">
                  <c:v>100</c:v>
                </c:pt>
                <c:pt idx="6">
                  <c:v>100</c:v>
                </c:pt>
                <c:pt idx="7">
                  <c:v>100</c:v>
                </c:pt>
                <c:pt idx="8">
                  <c:v>100</c:v>
                </c:pt>
              </c:numCache>
            </c:numRef>
          </c:val>
        </c:ser>
        <c:ser>
          <c:idx val="2"/>
          <c:order val="2"/>
          <c:spPr>
            <a:ln>
              <a:noFill/>
            </a:ln>
          </c:spPr>
          <c:marker>
            <c:symbol val="circle"/>
            <c:size val="7"/>
            <c:spPr>
              <a:solidFill>
                <a:srgbClr val="FF0000"/>
              </a:solidFill>
            </c:spPr>
          </c:marker>
          <c:cat>
            <c:strRef>
              <c:f>Graphic!$T$3:$T$11</c:f>
              <c:strCache>
                <c:ptCount val="9"/>
                <c:pt idx="0">
                  <c:v>Risk Assessment and Control</c:v>
                </c:pt>
                <c:pt idx="1">
                  <c:v>Leadership</c:v>
                </c:pt>
                <c:pt idx="2">
                  <c:v>Information, Instruction, Training</c:v>
                </c:pt>
                <c:pt idx="3">
                  <c:v>Communication</c:v>
                </c:pt>
                <c:pt idx="4">
                  <c:v>Inspection, Monitoring and Audits</c:v>
                </c:pt>
                <c:pt idx="5">
                  <c:v>Specific Controls</c:v>
                </c:pt>
                <c:pt idx="6">
                  <c:v>Housekeeping</c:v>
                </c:pt>
                <c:pt idx="7">
                  <c:v>Occupational Health</c:v>
                </c:pt>
                <c:pt idx="8">
                  <c:v>Respiratory Protective Equipment</c:v>
                </c:pt>
              </c:strCache>
            </c:strRef>
          </c:cat>
          <c:val>
            <c:numRef>
              <c:f>Graphic!$W$3:$W$11</c:f>
              <c:numCache>
                <c:formatCode>General</c:formatCode>
                <c:ptCount val="9"/>
                <c:pt idx="0">
                  <c:v>0</c:v>
                </c:pt>
                <c:pt idx="1">
                  <c:v>0</c:v>
                </c:pt>
                <c:pt idx="2">
                  <c:v>0</c:v>
                </c:pt>
                <c:pt idx="3">
                  <c:v>0</c:v>
                </c:pt>
                <c:pt idx="4">
                  <c:v>0</c:v>
                </c:pt>
                <c:pt idx="5">
                  <c:v>0</c:v>
                </c:pt>
                <c:pt idx="6">
                  <c:v>0</c:v>
                </c:pt>
                <c:pt idx="7">
                  <c:v>0</c:v>
                </c:pt>
                <c:pt idx="8">
                  <c:v>0</c:v>
                </c:pt>
              </c:numCache>
            </c:numRef>
          </c:val>
        </c:ser>
        <c:ser>
          <c:idx val="3"/>
          <c:order val="3"/>
          <c:spPr>
            <a:ln w="15875">
              <a:solidFill>
                <a:srgbClr val="FFC000"/>
              </a:solidFill>
            </a:ln>
          </c:spPr>
          <c:marker>
            <c:symbol val="none"/>
          </c:marker>
          <c:cat>
            <c:strRef>
              <c:f>Graphic!$T$3:$T$11</c:f>
              <c:strCache>
                <c:ptCount val="9"/>
                <c:pt idx="0">
                  <c:v>Risk Assessment and Control</c:v>
                </c:pt>
                <c:pt idx="1">
                  <c:v>Leadership</c:v>
                </c:pt>
                <c:pt idx="2">
                  <c:v>Information, Instruction, Training</c:v>
                </c:pt>
                <c:pt idx="3">
                  <c:v>Communication</c:v>
                </c:pt>
                <c:pt idx="4">
                  <c:v>Inspection, Monitoring and Audits</c:v>
                </c:pt>
                <c:pt idx="5">
                  <c:v>Specific Controls</c:v>
                </c:pt>
                <c:pt idx="6">
                  <c:v>Housekeeping</c:v>
                </c:pt>
                <c:pt idx="7">
                  <c:v>Occupational Health</c:v>
                </c:pt>
                <c:pt idx="8">
                  <c:v>Respiratory Protective Equipment</c:v>
                </c:pt>
              </c:strCache>
            </c:strRef>
          </c:cat>
          <c:val>
            <c:numRef>
              <c:f>Graphic!$X$3:$X$11</c:f>
              <c:numCache>
                <c:formatCode>General</c:formatCode>
                <c:ptCount val="9"/>
                <c:pt idx="0">
                  <c:v>50</c:v>
                </c:pt>
                <c:pt idx="1">
                  <c:v>50</c:v>
                </c:pt>
                <c:pt idx="2">
                  <c:v>50</c:v>
                </c:pt>
                <c:pt idx="3">
                  <c:v>50</c:v>
                </c:pt>
                <c:pt idx="4">
                  <c:v>50</c:v>
                </c:pt>
                <c:pt idx="5">
                  <c:v>50</c:v>
                </c:pt>
                <c:pt idx="6">
                  <c:v>50</c:v>
                </c:pt>
                <c:pt idx="7">
                  <c:v>50</c:v>
                </c:pt>
                <c:pt idx="8">
                  <c:v>50</c:v>
                </c:pt>
              </c:numCache>
            </c:numRef>
          </c:val>
        </c:ser>
        <c:dLbls/>
        <c:axId val="53678080"/>
        <c:axId val="53679616"/>
      </c:radarChart>
      <c:catAx>
        <c:axId val="53678080"/>
        <c:scaling>
          <c:orientation val="minMax"/>
        </c:scaling>
        <c:axPos val="b"/>
        <c:majorGridlines/>
        <c:numFmt formatCode="General" sourceLinked="1"/>
        <c:tickLblPos val="nextTo"/>
        <c:crossAx val="53679616"/>
        <c:crosses val="autoZero"/>
        <c:lblAlgn val="ctr"/>
        <c:lblOffset val="100"/>
      </c:catAx>
      <c:valAx>
        <c:axId val="53679616"/>
        <c:scaling>
          <c:orientation val="minMax"/>
          <c:max val="100"/>
          <c:min val="0"/>
        </c:scaling>
        <c:axPos val="l"/>
        <c:majorGridlines/>
        <c:numFmt formatCode="General" sourceLinked="1"/>
        <c:majorTickMark val="none"/>
        <c:tickLblPos val="none"/>
        <c:crossAx val="53678080"/>
        <c:crosses val="autoZero"/>
        <c:crossBetween val="between"/>
        <c:majorUnit val="100"/>
        <c:minorUnit val="4"/>
      </c:valAx>
    </c:plotArea>
    <c:legend>
      <c:legendPos val="r"/>
      <c:layout>
        <c:manualLayout>
          <c:xMode val="edge"/>
          <c:yMode val="edge"/>
          <c:x val="0.87773925986524415"/>
          <c:y val="0.11646862324027679"/>
          <c:w val="0.10034609310199859"/>
          <c:h val="0.20663793234743147"/>
        </c:manualLayout>
      </c:layout>
    </c:legend>
    <c:plotVisOnly val="1"/>
    <c:dispBlanksAs val="gap"/>
  </c:chart>
  <c:printSettings>
    <c:headerFooter>
      <c:oddFooter>&amp;C&amp;P of &amp;N</c:oddFooter>
    </c:headerFooter>
    <c:pageMargins b="0.98425196850393692" l="0.74803149606299224" r="0.74803149606299224" t="0.98425196850393692"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257175</xdr:colOff>
      <xdr:row>0</xdr:row>
      <xdr:rowOff>76200</xdr:rowOff>
    </xdr:from>
    <xdr:to>
      <xdr:col>5</xdr:col>
      <xdr:colOff>333375</xdr:colOff>
      <xdr:row>5</xdr:row>
      <xdr:rowOff>114300</xdr:rowOff>
    </xdr:to>
    <xdr:grpSp>
      <xdr:nvGrpSpPr>
        <xdr:cNvPr id="3440" name="Group 1"/>
        <xdr:cNvGrpSpPr>
          <a:grpSpLocks/>
        </xdr:cNvGrpSpPr>
      </xdr:nvGrpSpPr>
      <xdr:grpSpPr bwMode="auto">
        <a:xfrm>
          <a:off x="438150" y="76200"/>
          <a:ext cx="5486400" cy="1085850"/>
          <a:chOff x="1335" y="520"/>
          <a:chExt cx="9465" cy="1715"/>
        </a:xfrm>
      </xdr:grpSpPr>
      <xdr:sp macro="" textlink="">
        <xdr:nvSpPr>
          <xdr:cNvPr id="2050" name="Text Box 2"/>
          <xdr:cNvSpPr txBox="1">
            <a:spLocks noChangeArrowheads="1"/>
          </xdr:cNvSpPr>
        </xdr:nvSpPr>
        <xdr:spPr bwMode="auto">
          <a:xfrm>
            <a:off x="1335" y="1468"/>
            <a:ext cx="6162" cy="767"/>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lnSpc>
                <a:spcPts val="2700"/>
              </a:lnSpc>
              <a:defRPr sz="1000"/>
            </a:pPr>
            <a:r>
              <a:rPr lang="en-US" sz="2400" b="0" i="0" u="none" strike="noStrike" baseline="0">
                <a:solidFill>
                  <a:srgbClr val="0073CF"/>
                </a:solidFill>
                <a:latin typeface="Trebuchet MS"/>
              </a:rPr>
              <a:t>Healthier by Association   </a:t>
            </a:r>
          </a:p>
          <a:p>
            <a:pPr algn="l" rtl="0">
              <a:lnSpc>
                <a:spcPts val="2700"/>
              </a:lnSpc>
              <a:defRPr sz="1000"/>
            </a:pPr>
            <a:endParaRPr lang="en-US" sz="2400" b="0" i="0" u="none" strike="noStrike" baseline="0">
              <a:solidFill>
                <a:srgbClr val="0073CF"/>
              </a:solidFill>
              <a:latin typeface="Trebuchet MS"/>
            </a:endParaRPr>
          </a:p>
        </xdr:txBody>
      </xdr:sp>
      <xdr:sp macro="" textlink="">
        <xdr:nvSpPr>
          <xdr:cNvPr id="3442" name="Line 3"/>
          <xdr:cNvSpPr>
            <a:spLocks noChangeShapeType="1"/>
          </xdr:cNvSpPr>
        </xdr:nvSpPr>
        <xdr:spPr bwMode="auto">
          <a:xfrm>
            <a:off x="1440" y="2160"/>
            <a:ext cx="9360" cy="0"/>
          </a:xfrm>
          <a:prstGeom prst="line">
            <a:avLst/>
          </a:prstGeom>
          <a:noFill/>
          <a:ln w="38100">
            <a:solidFill>
              <a:srgbClr val="0073CF"/>
            </a:solidFill>
            <a:round/>
            <a:headEnd/>
            <a:tailEnd/>
          </a:ln>
          <a:extLst>
            <a:ext uri="{909E8E84-426E-40DD-AFC4-6F175D3DCCD1}">
              <a14:hiddenFill xmlns:a14="http://schemas.microsoft.com/office/drawing/2010/main" xmlns="">
                <a:noFill/>
              </a14:hiddenFill>
            </a:ext>
          </a:extLst>
        </xdr:spPr>
      </xdr:sp>
      <xdr:pic>
        <xdr:nvPicPr>
          <xdr:cNvPr id="3443" name="Picture 4" descr="MPA-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530" y="520"/>
            <a:ext cx="3240" cy="14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351086</xdr:colOff>
      <xdr:row>36</xdr:row>
      <xdr:rowOff>46762</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0" y="0"/>
          <a:ext cx="10606336" cy="6904762"/>
        </a:xfrm>
        <a:prstGeom prst="rect">
          <a:avLst/>
        </a:prstGeom>
        <a:ln>
          <a:solidFill>
            <a:schemeClr val="accent1"/>
          </a:solidFill>
        </a:ln>
        <a:effectLst>
          <a:outerShdw blurRad="50800" dist="190500" algn="ctr" rotWithShape="0">
            <a:schemeClr val="tx1">
              <a:lumMod val="50000"/>
              <a:lumOff val="50000"/>
              <a:alpha val="50000"/>
            </a:schemeClr>
          </a:outerShdw>
        </a:effectLst>
        <a:scene3d>
          <a:camera prst="orthographicFront"/>
          <a:lightRig rig="threePt" dir="t"/>
        </a:scene3d>
        <a:sp3d>
          <a:bevelB/>
        </a:sp3d>
      </xdr:spPr>
    </xdr:pic>
    <xdr:clientData/>
  </xdr:twoCellAnchor>
  <xdr:twoCellAnchor editAs="oneCell">
    <xdr:from>
      <xdr:col>9</xdr:col>
      <xdr:colOff>155058</xdr:colOff>
      <xdr:row>32</xdr:row>
      <xdr:rowOff>166134</xdr:rowOff>
    </xdr:from>
    <xdr:to>
      <xdr:col>14</xdr:col>
      <xdr:colOff>541639</xdr:colOff>
      <xdr:row>35</xdr:row>
      <xdr:rowOff>163253</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5637471" y="6191250"/>
          <a:ext cx="3432366" cy="5619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2060766</xdr:colOff>
      <xdr:row>1</xdr:row>
      <xdr:rowOff>219074</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80975" y="0"/>
          <a:ext cx="3432366" cy="5619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2060766</xdr:colOff>
      <xdr:row>1</xdr:row>
      <xdr:rowOff>219074</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80975" y="0"/>
          <a:ext cx="3432366" cy="5619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2060766</xdr:colOff>
      <xdr:row>1</xdr:row>
      <xdr:rowOff>219074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80975" y="0"/>
          <a:ext cx="3432366" cy="5619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2060766</xdr:colOff>
      <xdr:row>1</xdr:row>
      <xdr:rowOff>219074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80975" y="0"/>
          <a:ext cx="3432366" cy="5619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1</xdr:row>
      <xdr:rowOff>38100</xdr:rowOff>
    </xdr:from>
    <xdr:to>
      <xdr:col>13</xdr:col>
      <xdr:colOff>409575</xdr:colOff>
      <xdr:row>24</xdr:row>
      <xdr:rowOff>142875</xdr:rowOff>
    </xdr:to>
    <xdr:graphicFrame macro="">
      <xdr:nvGraphicFramePr>
        <xdr:cNvPr id="72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1</xdr:row>
      <xdr:rowOff>66675</xdr:rowOff>
    </xdr:from>
    <xdr:to>
      <xdr:col>4</xdr:col>
      <xdr:colOff>432290</xdr:colOff>
      <xdr:row>3</xdr:row>
      <xdr:rowOff>123825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52400" y="276225"/>
          <a:ext cx="2908790" cy="476250"/>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0.01595</cdr:x>
      <cdr:y>0.68442</cdr:y>
    </cdr:from>
    <cdr:to>
      <cdr:x>0.97329</cdr:x>
      <cdr:y>0.97097</cdr:y>
    </cdr:to>
    <cdr:sp macro="" textlink="">
      <cdr:nvSpPr>
        <cdr:cNvPr id="4" name="TextBox 3"/>
        <cdr:cNvSpPr txBox="1"/>
      </cdr:nvSpPr>
      <cdr:spPr>
        <a:xfrm xmlns:a="http://schemas.openxmlformats.org/drawingml/2006/main">
          <a:off x="117475" y="4244975"/>
          <a:ext cx="7937500" cy="736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0.02024</cdr:x>
      <cdr:y>0.68844</cdr:y>
    </cdr:from>
    <cdr:to>
      <cdr:x>0.9631</cdr:x>
      <cdr:y>0.97097</cdr:y>
    </cdr:to>
    <cdr:sp macro="" textlink="">
      <cdr:nvSpPr>
        <cdr:cNvPr id="6" name="TextBox 5"/>
        <cdr:cNvSpPr txBox="1"/>
      </cdr:nvSpPr>
      <cdr:spPr>
        <a:xfrm xmlns:a="http://schemas.openxmlformats.org/drawingml/2006/main">
          <a:off x="142875" y="4270375"/>
          <a:ext cx="7835900" cy="711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0.02178</cdr:x>
      <cdr:y>0.853</cdr:y>
    </cdr:from>
    <cdr:to>
      <cdr:x>0.94589</cdr:x>
      <cdr:y>0.98646</cdr:y>
    </cdr:to>
    <cdr:sp macro="" textlink="">
      <cdr:nvSpPr>
        <cdr:cNvPr id="7" name="TextBox 6"/>
        <cdr:cNvSpPr txBox="1"/>
      </cdr:nvSpPr>
      <cdr:spPr>
        <a:xfrm xmlns:a="http://schemas.openxmlformats.org/drawingml/2006/main">
          <a:off x="191688" y="4200525"/>
          <a:ext cx="8133184" cy="657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solidFill>
                <a:srgbClr val="FF0000"/>
              </a:solidFill>
              <a:latin typeface="+mn-lt"/>
              <a:ea typeface="+mn-ea"/>
              <a:cs typeface="+mn-cs"/>
            </a:rPr>
            <a:t>Please note that the </a:t>
          </a:r>
          <a:r>
            <a:rPr lang="en-GB" sz="1000" b="1">
              <a:solidFill>
                <a:srgbClr val="FF0000"/>
              </a:solidFill>
              <a:latin typeface="+mn-lt"/>
              <a:ea typeface="+mn-ea"/>
              <a:cs typeface="+mn-cs"/>
            </a:rPr>
            <a:t>radar graph</a:t>
          </a:r>
          <a:r>
            <a:rPr lang="en-GB" sz="1000">
              <a:solidFill>
                <a:srgbClr val="FF0000"/>
              </a:solidFill>
              <a:latin typeface="+mn-lt"/>
              <a:ea typeface="+mn-ea"/>
              <a:cs typeface="+mn-cs"/>
            </a:rPr>
            <a:t> only provides a general indication of performance.  Generally speaking, the closer the radar approaches the outside edge (green perimeter) the better the performance. However, within a generally acceptable Group score (e.g. Other Risks), there may be hidden an individual red score – i.e. a serious shortcoming - that needs to be addressed urgently (e.g. confined space).</a:t>
          </a:r>
          <a:endParaRPr lang="en-US" sz="1000">
            <a:solidFill>
              <a:srgbClr val="FF0000"/>
            </a:solidFill>
          </a:endParaRP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3432366</xdr:colOff>
      <xdr:row>2</xdr:row>
      <xdr:rowOff>79374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81000" y="0"/>
          <a:ext cx="3432366" cy="561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tabColor rgb="FF00B050"/>
  </sheetPr>
  <dimension ref="B1:F74"/>
  <sheetViews>
    <sheetView showGridLines="0" tabSelected="1" showRuler="0" zoomScaleNormal="100" zoomScaleSheetLayoutView="100" workbookViewId="0">
      <selection activeCell="C12" sqref="C12"/>
    </sheetView>
  </sheetViews>
  <sheetFormatPr defaultRowHeight="15"/>
  <cols>
    <col min="1" max="1" width="2.7109375" customWidth="1"/>
    <col min="2" max="2" width="38" customWidth="1"/>
    <col min="3" max="3" width="24.85546875" customWidth="1"/>
  </cols>
  <sheetData>
    <row r="1" spans="2:4" ht="16.5">
      <c r="C1" s="2"/>
      <c r="D1" s="2"/>
    </row>
    <row r="2" spans="2:4" ht="16.5">
      <c r="B2" s="2"/>
      <c r="C2" s="2"/>
      <c r="D2" s="2"/>
    </row>
    <row r="3" spans="2:4" ht="16.5">
      <c r="B3" s="2"/>
      <c r="C3" s="2"/>
      <c r="D3" s="2"/>
    </row>
    <row r="4" spans="2:4" ht="16.5">
      <c r="B4" s="2"/>
      <c r="C4" s="2"/>
      <c r="D4" s="2"/>
    </row>
    <row r="5" spans="2:4" ht="16.5">
      <c r="B5" s="2"/>
      <c r="C5" s="2"/>
      <c r="D5" s="2"/>
    </row>
    <row r="6" spans="2:4" ht="16.5">
      <c r="B6" s="2"/>
      <c r="C6" s="2"/>
      <c r="D6" s="2"/>
    </row>
    <row r="7" spans="2:4" ht="16.5">
      <c r="C7" s="2"/>
      <c r="D7" s="2"/>
    </row>
    <row r="8" spans="2:4" ht="16.5">
      <c r="B8" s="2"/>
      <c r="C8" s="2"/>
      <c r="D8" s="2"/>
    </row>
    <row r="9" spans="2:4" ht="16.5">
      <c r="B9" s="2"/>
      <c r="C9" s="2"/>
      <c r="D9" s="2"/>
    </row>
    <row r="10" spans="2:4" ht="16.5">
      <c r="B10" s="2"/>
      <c r="C10" s="30" t="s">
        <v>169</v>
      </c>
      <c r="D10" s="2"/>
    </row>
    <row r="11" spans="2:4" ht="16.5">
      <c r="B11" s="2"/>
      <c r="C11" s="2"/>
      <c r="D11" s="2"/>
    </row>
    <row r="12" spans="2:4" ht="16.5">
      <c r="B12" s="3" t="s">
        <v>17</v>
      </c>
      <c r="C12" s="67"/>
      <c r="D12" s="2"/>
    </row>
    <row r="13" spans="2:4" ht="16.5">
      <c r="B13" s="4"/>
      <c r="C13" s="61"/>
      <c r="D13" s="2"/>
    </row>
    <row r="14" spans="2:4" ht="16.5">
      <c r="B14" s="3" t="s">
        <v>15</v>
      </c>
      <c r="C14" s="67"/>
      <c r="D14" s="2"/>
    </row>
    <row r="15" spans="2:4" ht="16.5">
      <c r="B15" s="3"/>
      <c r="C15" s="61"/>
      <c r="D15" s="2"/>
    </row>
    <row r="16" spans="2:4" ht="16.5">
      <c r="B16" s="3" t="s">
        <v>4</v>
      </c>
      <c r="C16" s="67"/>
      <c r="D16" s="2"/>
    </row>
    <row r="17" spans="2:6" ht="16.5">
      <c r="C17" s="62"/>
      <c r="D17" s="2"/>
    </row>
    <row r="18" spans="2:6" ht="16.5">
      <c r="B18" s="3" t="s">
        <v>16</v>
      </c>
      <c r="C18" s="68"/>
      <c r="D18" s="2"/>
    </row>
    <row r="19" spans="2:6" ht="17.25" thickBot="1">
      <c r="B19" s="2"/>
      <c r="C19" s="2"/>
      <c r="D19" s="2"/>
    </row>
    <row r="20" spans="2:6" ht="15" customHeight="1">
      <c r="B20" s="90" t="s">
        <v>28</v>
      </c>
      <c r="C20" s="91"/>
      <c r="D20" s="91"/>
      <c r="E20" s="91"/>
      <c r="F20" s="92"/>
    </row>
    <row r="21" spans="2:6" ht="15" customHeight="1">
      <c r="B21" s="93"/>
      <c r="C21" s="94"/>
      <c r="D21" s="94"/>
      <c r="E21" s="94"/>
      <c r="F21" s="95"/>
    </row>
    <row r="22" spans="2:6" ht="15" customHeight="1">
      <c r="B22" s="93"/>
      <c r="C22" s="94"/>
      <c r="D22" s="94"/>
      <c r="E22" s="94"/>
      <c r="F22" s="95"/>
    </row>
    <row r="23" spans="2:6" ht="15" customHeight="1">
      <c r="B23" s="93"/>
      <c r="C23" s="94"/>
      <c r="D23" s="94"/>
      <c r="E23" s="94"/>
      <c r="F23" s="95"/>
    </row>
    <row r="24" spans="2:6" ht="15" customHeight="1">
      <c r="B24" s="93"/>
      <c r="C24" s="94"/>
      <c r="D24" s="94"/>
      <c r="E24" s="94"/>
      <c r="F24" s="95"/>
    </row>
    <row r="25" spans="2:6" ht="15" customHeight="1">
      <c r="B25" s="93"/>
      <c r="C25" s="94"/>
      <c r="D25" s="94"/>
      <c r="E25" s="94"/>
      <c r="F25" s="95"/>
    </row>
    <row r="26" spans="2:6" ht="15.75" customHeight="1" thickBot="1">
      <c r="B26" s="96"/>
      <c r="C26" s="97"/>
      <c r="D26" s="97"/>
      <c r="E26" s="97"/>
      <c r="F26" s="98"/>
    </row>
    <row r="28" spans="2:6" ht="16.5">
      <c r="B28" s="99" t="s">
        <v>29</v>
      </c>
      <c r="C28" s="100"/>
      <c r="D28" s="100"/>
      <c r="E28" s="100"/>
    </row>
    <row r="29" spans="2:6" ht="15.75">
      <c r="B29" s="6"/>
      <c r="C29" s="7"/>
      <c r="D29" s="5"/>
      <c r="E29" s="5"/>
      <c r="F29" s="5"/>
    </row>
    <row r="30" spans="2:6" ht="15.75">
      <c r="B30" s="6"/>
      <c r="C30" s="6"/>
      <c r="D30" s="5"/>
      <c r="E30" s="5"/>
      <c r="F30" s="5"/>
    </row>
    <row r="31" spans="2:6" ht="15.75">
      <c r="B31" s="6"/>
      <c r="C31" s="6"/>
      <c r="D31" s="5"/>
      <c r="E31" s="5"/>
      <c r="F31" s="5"/>
    </row>
    <row r="32" spans="2:6" ht="15.75">
      <c r="B32" s="6"/>
      <c r="C32" s="6"/>
      <c r="D32" s="5"/>
      <c r="E32" s="5"/>
      <c r="F32" s="5"/>
    </row>
    <row r="33" spans="2:6" ht="15.75">
      <c r="B33" s="6"/>
      <c r="C33" s="6"/>
      <c r="D33" s="5"/>
      <c r="E33" s="5"/>
      <c r="F33" s="5"/>
    </row>
    <row r="34" spans="2:6" ht="15.75">
      <c r="B34" s="6"/>
      <c r="C34" s="6"/>
      <c r="D34" s="5"/>
      <c r="E34" s="5"/>
      <c r="F34" s="5"/>
    </row>
    <row r="35" spans="2:6" ht="15.75">
      <c r="B35" s="6"/>
      <c r="C35" s="6"/>
      <c r="D35" s="5"/>
      <c r="E35" s="5"/>
      <c r="F35" s="5"/>
    </row>
    <row r="36" spans="2:6" ht="15.75">
      <c r="B36" s="6"/>
      <c r="C36" s="6"/>
      <c r="D36" s="5"/>
      <c r="E36" s="5"/>
      <c r="F36" s="5"/>
    </row>
    <row r="37" spans="2:6" ht="15.75">
      <c r="B37" s="6"/>
      <c r="C37" s="6"/>
      <c r="D37" s="5"/>
      <c r="E37" s="5"/>
      <c r="F37" s="5"/>
    </row>
    <row r="38" spans="2:6" ht="15.75">
      <c r="B38" s="6"/>
      <c r="C38" s="6"/>
      <c r="D38" s="5"/>
      <c r="E38" s="5"/>
      <c r="F38" s="5"/>
    </row>
    <row r="39" spans="2:6" ht="15.75">
      <c r="B39" s="6"/>
      <c r="C39" s="6"/>
      <c r="D39" s="5"/>
      <c r="E39" s="5"/>
      <c r="F39" s="5"/>
    </row>
    <row r="40" spans="2:6" ht="15.75">
      <c r="B40" s="6"/>
      <c r="C40" s="6"/>
      <c r="D40" s="5"/>
      <c r="E40" s="5"/>
      <c r="F40" s="5"/>
    </row>
    <row r="41" spans="2:6" ht="15.75">
      <c r="B41" s="6"/>
      <c r="C41" s="6"/>
      <c r="D41" s="5"/>
      <c r="E41" s="5"/>
      <c r="F41" s="5"/>
    </row>
    <row r="42" spans="2:6" ht="15.75">
      <c r="B42" s="6"/>
      <c r="C42" s="6"/>
      <c r="D42" s="5"/>
      <c r="E42" s="5"/>
      <c r="F42" s="5"/>
    </row>
    <row r="43" spans="2:6" ht="15.75">
      <c r="B43" s="6"/>
      <c r="C43" s="6"/>
      <c r="D43" s="5"/>
      <c r="E43" s="5"/>
      <c r="F43" s="5"/>
    </row>
    <row r="44" spans="2:6" ht="15.75">
      <c r="B44" s="6"/>
      <c r="C44" s="6"/>
      <c r="D44" s="5"/>
      <c r="E44" s="5"/>
      <c r="F44" s="5"/>
    </row>
    <row r="45" spans="2:6" ht="15.75">
      <c r="B45" s="6"/>
      <c r="C45" s="6"/>
      <c r="D45" s="5"/>
      <c r="E45" s="5"/>
      <c r="F45" s="5"/>
    </row>
    <row r="46" spans="2:6" ht="15.75">
      <c r="B46" s="6"/>
      <c r="C46" s="6"/>
      <c r="D46" s="5"/>
      <c r="E46" s="5"/>
      <c r="F46" s="5"/>
    </row>
    <row r="47" spans="2:6" ht="15.75">
      <c r="B47" s="6"/>
      <c r="C47" s="6"/>
      <c r="D47" s="5"/>
      <c r="E47" s="5"/>
      <c r="F47" s="5"/>
    </row>
    <row r="48" spans="2:6" ht="15.75">
      <c r="B48" s="6"/>
      <c r="C48" s="6"/>
      <c r="D48" s="5"/>
      <c r="E48" s="5"/>
      <c r="F48" s="5"/>
    </row>
    <row r="49" spans="2:6" ht="15.75">
      <c r="B49" s="6"/>
      <c r="C49" s="6"/>
      <c r="D49" s="5"/>
      <c r="E49" s="5"/>
      <c r="F49" s="5"/>
    </row>
    <row r="50" spans="2:6" ht="15.75">
      <c r="B50" s="6"/>
      <c r="C50" s="6"/>
      <c r="D50" s="5"/>
      <c r="E50" s="5"/>
      <c r="F50" s="5"/>
    </row>
    <row r="51" spans="2:6" ht="15.75">
      <c r="B51" s="6"/>
      <c r="C51" s="6"/>
      <c r="D51" s="5"/>
      <c r="E51" s="5"/>
      <c r="F51" s="5"/>
    </row>
    <row r="52" spans="2:6" ht="15.75">
      <c r="B52" s="6"/>
      <c r="C52" s="6"/>
      <c r="D52" s="5"/>
      <c r="E52" s="5"/>
      <c r="F52" s="5"/>
    </row>
    <row r="53" spans="2:6" ht="15.75">
      <c r="B53" s="6"/>
      <c r="C53" s="6"/>
      <c r="D53" s="5"/>
      <c r="E53" s="5"/>
      <c r="F53" s="5"/>
    </row>
    <row r="54" spans="2:6" ht="15.75">
      <c r="B54" s="6"/>
      <c r="C54" s="6"/>
      <c r="D54" s="5"/>
      <c r="E54" s="5"/>
      <c r="F54" s="5"/>
    </row>
    <row r="55" spans="2:6" ht="15.75">
      <c r="B55" s="6"/>
      <c r="C55" s="6"/>
      <c r="D55" s="5"/>
      <c r="E55" s="5"/>
      <c r="F55" s="5"/>
    </row>
    <row r="56" spans="2:6" ht="15.75">
      <c r="B56" s="6"/>
      <c r="C56" s="6"/>
      <c r="D56" s="5"/>
      <c r="E56" s="5"/>
      <c r="F56" s="5"/>
    </row>
    <row r="57" spans="2:6" ht="15.75">
      <c r="B57" s="6"/>
      <c r="C57" s="6"/>
      <c r="D57" s="5"/>
      <c r="E57" s="5"/>
      <c r="F57" s="5"/>
    </row>
    <row r="58" spans="2:6" ht="15.75">
      <c r="B58" s="6"/>
      <c r="C58" s="6"/>
      <c r="D58" s="5"/>
      <c r="E58" s="5"/>
      <c r="F58" s="5"/>
    </row>
    <row r="59" spans="2:6" ht="15.75">
      <c r="B59" s="6"/>
      <c r="C59" s="6"/>
      <c r="D59" s="5"/>
      <c r="E59" s="5"/>
      <c r="F59" s="5"/>
    </row>
    <row r="60" spans="2:6" ht="15.75">
      <c r="B60" s="6"/>
      <c r="C60" s="6"/>
      <c r="D60" s="5"/>
      <c r="E60" s="5"/>
      <c r="F60" s="5"/>
    </row>
    <row r="61" spans="2:6" ht="15.75">
      <c r="B61" s="6"/>
      <c r="C61" s="6"/>
      <c r="D61" s="5"/>
      <c r="E61" s="5"/>
      <c r="F61" s="5"/>
    </row>
    <row r="62" spans="2:6" ht="15.75">
      <c r="B62" s="6"/>
      <c r="C62" s="6"/>
      <c r="D62" s="5"/>
      <c r="E62" s="5"/>
      <c r="F62" s="5"/>
    </row>
    <row r="63" spans="2:6" ht="15.75">
      <c r="B63" s="6"/>
      <c r="C63" s="6"/>
      <c r="D63" s="5"/>
      <c r="E63" s="5"/>
      <c r="F63" s="5"/>
    </row>
    <row r="64" spans="2:6" ht="15.75">
      <c r="B64" s="6"/>
      <c r="C64" s="6"/>
      <c r="D64" s="5"/>
      <c r="E64" s="5"/>
      <c r="F64" s="5"/>
    </row>
    <row r="65" spans="2:6" ht="15.75">
      <c r="B65" s="6"/>
      <c r="C65" s="6"/>
      <c r="D65" s="5"/>
      <c r="E65" s="5"/>
      <c r="F65" s="5"/>
    </row>
    <row r="66" spans="2:6" ht="15.75">
      <c r="B66" s="6"/>
      <c r="C66" s="6"/>
      <c r="D66" s="5"/>
      <c r="E66" s="5"/>
      <c r="F66" s="5"/>
    </row>
    <row r="67" spans="2:6" ht="15.75">
      <c r="B67" s="6"/>
      <c r="C67" s="6"/>
      <c r="D67" s="5"/>
      <c r="E67" s="5"/>
      <c r="F67" s="5"/>
    </row>
    <row r="68" spans="2:6" ht="15.75">
      <c r="B68" s="6"/>
      <c r="C68" s="6"/>
      <c r="D68" s="5"/>
      <c r="E68" s="5"/>
      <c r="F68" s="5"/>
    </row>
    <row r="69" spans="2:6" ht="15.75">
      <c r="B69" s="6"/>
      <c r="C69" s="6"/>
      <c r="D69" s="5"/>
      <c r="E69" s="5"/>
      <c r="F69" s="5"/>
    </row>
    <row r="70" spans="2:6" ht="15.75">
      <c r="B70" s="6"/>
      <c r="C70" s="6"/>
      <c r="D70" s="5"/>
      <c r="E70" s="5"/>
      <c r="F70" s="5"/>
    </row>
    <row r="71" spans="2:6" ht="15.75">
      <c r="B71" s="6"/>
      <c r="C71" s="6"/>
      <c r="D71" s="5"/>
      <c r="E71" s="5"/>
      <c r="F71" s="5"/>
    </row>
    <row r="72" spans="2:6" ht="15.75">
      <c r="B72" s="6"/>
      <c r="C72" s="6"/>
      <c r="D72" s="5"/>
      <c r="E72" s="5"/>
      <c r="F72" s="5"/>
    </row>
    <row r="73" spans="2:6" ht="15.75">
      <c r="B73" s="6"/>
      <c r="C73" s="6"/>
      <c r="D73" s="5"/>
      <c r="E73" s="5"/>
      <c r="F73" s="5"/>
    </row>
    <row r="74" spans="2:6" ht="15.75">
      <c r="B74" s="6"/>
      <c r="C74" s="6"/>
      <c r="D74" s="5"/>
      <c r="E74" s="5"/>
      <c r="F74" s="5"/>
    </row>
  </sheetData>
  <sheetProtection sheet="1" objects="1" scenarios="1"/>
  <mergeCells count="2">
    <mergeCell ref="B20:F26"/>
    <mergeCell ref="B28:E28"/>
  </mergeCells>
  <phoneticPr fontId="0" type="noConversion"/>
  <printOptions horizontalCentered="1"/>
  <pageMargins left="0.19685039370078741" right="0.19685039370078741" top="0.74803149606299213" bottom="0.74803149606299213" header="0.31496062992125984" footer="0.31496062992125984"/>
  <pageSetup paperSize="9" orientation="portrait" r:id="rId1"/>
  <headerFooter differentOddEven="1">
    <oddFooter>&amp;C&amp;P of &amp;N</oddFooter>
    <evenFooter>&amp;C&amp;P of &amp;N</evenFooter>
  </headerFooter>
  <drawing r:id="rId2"/>
</worksheet>
</file>

<file path=xl/worksheets/sheet2.xml><?xml version="1.0" encoding="utf-8"?>
<worksheet xmlns="http://schemas.openxmlformats.org/spreadsheetml/2006/main" xmlns:r="http://schemas.openxmlformats.org/officeDocument/2006/relationships">
  <sheetPr codeName="Sheet3">
    <tabColor rgb="FFFF0000"/>
  </sheetPr>
  <dimension ref="A2"/>
  <sheetViews>
    <sheetView zoomScale="86" zoomScaleNormal="86" workbookViewId="0">
      <selection activeCell="E38" sqref="E38"/>
    </sheetView>
  </sheetViews>
  <sheetFormatPr defaultRowHeight="15"/>
  <sheetData>
    <row r="2" spans="1:1">
      <c r="A2" s="62"/>
    </row>
  </sheetData>
  <pageMargins left="0.7" right="0.7" top="0.75" bottom="0.75" header="0.3" footer="0.3"/>
  <pageSetup paperSize="9" scale="79" orientation="landscape" horizontalDpi="0" verticalDpi="0" r:id="rId1"/>
  <drawing r:id="rId2"/>
</worksheet>
</file>

<file path=xl/worksheets/sheet3.xml><?xml version="1.0" encoding="utf-8"?>
<worksheet xmlns="http://schemas.openxmlformats.org/spreadsheetml/2006/main" xmlns:r="http://schemas.openxmlformats.org/officeDocument/2006/relationships">
  <sheetPr codeName="Sheet2">
    <tabColor rgb="FF00B050"/>
    <pageSetUpPr fitToPage="1"/>
  </sheetPr>
  <dimension ref="B1:N109"/>
  <sheetViews>
    <sheetView showGridLines="0" zoomScaleNormal="100" workbookViewId="0">
      <selection activeCell="F7" sqref="F7"/>
    </sheetView>
  </sheetViews>
  <sheetFormatPr defaultRowHeight="15"/>
  <cols>
    <col min="1" max="1" width="2.7109375" customWidth="1"/>
    <col min="2" max="2" width="20.5703125" customWidth="1"/>
    <col min="3" max="3" width="34.42578125" customWidth="1"/>
    <col min="4" max="4" width="34.140625" customWidth="1"/>
    <col min="5" max="5" width="57.28515625" bestFit="1" customWidth="1"/>
    <col min="6" max="6" width="16.5703125" style="28" customWidth="1"/>
    <col min="7" max="7" width="22.85546875" customWidth="1"/>
    <col min="8" max="8" width="9.140625" hidden="1" customWidth="1"/>
    <col min="9" max="9" width="62.85546875" customWidth="1"/>
    <col min="13" max="13" width="25.140625" bestFit="1" customWidth="1"/>
    <col min="14" max="14" width="37.42578125" bestFit="1" customWidth="1"/>
  </cols>
  <sheetData>
    <row r="1" spans="2:6" s="39" customFormat="1" ht="27" customHeight="1">
      <c r="B1" s="31"/>
      <c r="C1" s="31"/>
      <c r="D1" s="63">
        <f>'Cover Page'!C12</f>
        <v>0</v>
      </c>
      <c r="E1" s="38"/>
      <c r="F1" s="64">
        <f>'Cover Page'!C18</f>
        <v>0</v>
      </c>
    </row>
    <row r="2" spans="2:6" ht="27" customHeight="1">
      <c r="B2" s="1"/>
      <c r="C2" s="1"/>
      <c r="D2" s="1"/>
      <c r="E2" s="1"/>
      <c r="F2" s="29"/>
    </row>
    <row r="3" spans="2:6" ht="19.5" thickBot="1">
      <c r="B3" s="34"/>
      <c r="C3" s="2"/>
      <c r="D3" s="2"/>
      <c r="E3" s="2"/>
      <c r="F3" s="30"/>
    </row>
    <row r="4" spans="2:6" ht="17.25" thickBot="1">
      <c r="B4" s="107" t="s">
        <v>9</v>
      </c>
      <c r="C4" s="109" t="s">
        <v>10</v>
      </c>
      <c r="D4" s="109"/>
      <c r="E4" s="109"/>
      <c r="F4" s="110" t="s">
        <v>12</v>
      </c>
    </row>
    <row r="5" spans="2:6" ht="17.25" thickBot="1">
      <c r="B5" s="108"/>
      <c r="C5" s="32">
        <v>0</v>
      </c>
      <c r="D5" s="33">
        <v>1</v>
      </c>
      <c r="E5" s="42">
        <v>2</v>
      </c>
      <c r="F5" s="111"/>
    </row>
    <row r="6" spans="2:6" ht="17.25" thickBot="1">
      <c r="B6" s="101" t="s">
        <v>168</v>
      </c>
      <c r="C6" s="102"/>
      <c r="D6" s="102"/>
      <c r="E6" s="102"/>
      <c r="F6" s="103"/>
    </row>
    <row r="7" spans="2:6" ht="33">
      <c r="B7" s="35" t="s">
        <v>246</v>
      </c>
      <c r="C7" s="36" t="s">
        <v>32</v>
      </c>
      <c r="D7" s="37" t="s">
        <v>33</v>
      </c>
      <c r="E7" s="37" t="s">
        <v>142</v>
      </c>
      <c r="F7" s="69"/>
    </row>
    <row r="8" spans="2:6" ht="15.75" customHeight="1" thickBot="1">
      <c r="B8" s="104" t="s">
        <v>11</v>
      </c>
      <c r="C8" s="105"/>
      <c r="D8" s="105"/>
      <c r="E8" s="105"/>
      <c r="F8" s="106"/>
    </row>
    <row r="9" spans="2:6" ht="33">
      <c r="B9" s="35" t="s">
        <v>247</v>
      </c>
      <c r="C9" s="36" t="s">
        <v>35</v>
      </c>
      <c r="D9" s="37" t="s">
        <v>36</v>
      </c>
      <c r="E9" s="37" t="s">
        <v>143</v>
      </c>
      <c r="F9" s="69"/>
    </row>
    <row r="10" spans="2:6" ht="15.75" customHeight="1" thickBot="1">
      <c r="B10" s="104" t="s">
        <v>11</v>
      </c>
      <c r="C10" s="105"/>
      <c r="D10" s="105"/>
      <c r="E10" s="105"/>
      <c r="F10" s="106"/>
    </row>
    <row r="11" spans="2:6" ht="115.5">
      <c r="B11" s="35" t="s">
        <v>248</v>
      </c>
      <c r="C11" s="36" t="s">
        <v>215</v>
      </c>
      <c r="D11" s="37" t="s">
        <v>216</v>
      </c>
      <c r="E11" s="37" t="s">
        <v>104</v>
      </c>
      <c r="F11" s="69"/>
    </row>
    <row r="12" spans="2:6" ht="15.75" customHeight="1" thickBot="1">
      <c r="B12" s="104" t="s">
        <v>11</v>
      </c>
      <c r="C12" s="105"/>
      <c r="D12" s="105"/>
      <c r="E12" s="105"/>
      <c r="F12" s="106"/>
    </row>
    <row r="13" spans="2:6" s="76" customFormat="1" ht="82.5">
      <c r="B13" s="35" t="s">
        <v>249</v>
      </c>
      <c r="C13" s="36" t="s">
        <v>140</v>
      </c>
      <c r="D13" s="37" t="s">
        <v>141</v>
      </c>
      <c r="E13" s="37" t="s">
        <v>144</v>
      </c>
      <c r="F13" s="69"/>
    </row>
    <row r="14" spans="2:6" s="76" customFormat="1" ht="15.75" customHeight="1" thickBot="1">
      <c r="B14" s="104" t="s">
        <v>11</v>
      </c>
      <c r="C14" s="105"/>
      <c r="D14" s="105"/>
      <c r="E14" s="105"/>
      <c r="F14" s="106"/>
    </row>
    <row r="15" spans="2:6" s="76" customFormat="1" ht="49.5">
      <c r="B15" s="35" t="s">
        <v>250</v>
      </c>
      <c r="C15" s="36" t="s">
        <v>166</v>
      </c>
      <c r="D15" s="37" t="s">
        <v>167</v>
      </c>
      <c r="E15" s="37" t="s">
        <v>170</v>
      </c>
      <c r="F15" s="69"/>
    </row>
    <row r="16" spans="2:6" s="76" customFormat="1" ht="15.75" customHeight="1" thickBot="1">
      <c r="B16" s="104" t="s">
        <v>11</v>
      </c>
      <c r="C16" s="105"/>
      <c r="D16" s="105"/>
      <c r="E16" s="105"/>
      <c r="F16" s="106"/>
    </row>
    <row r="17" spans="2:6" s="76" customFormat="1" ht="181.5">
      <c r="B17" s="35" t="s">
        <v>251</v>
      </c>
      <c r="C17" s="36" t="s">
        <v>210</v>
      </c>
      <c r="D17" s="37" t="s">
        <v>211</v>
      </c>
      <c r="E17" s="37" t="s">
        <v>212</v>
      </c>
      <c r="F17" s="69"/>
    </row>
    <row r="18" spans="2:6" s="76" customFormat="1" ht="15.75" customHeight="1" thickBot="1">
      <c r="B18" s="104" t="s">
        <v>11</v>
      </c>
      <c r="C18" s="105"/>
      <c r="D18" s="105"/>
      <c r="E18" s="105"/>
      <c r="F18" s="106"/>
    </row>
    <row r="19" spans="2:6" ht="81.75" customHeight="1">
      <c r="B19" s="35" t="s">
        <v>252</v>
      </c>
      <c r="C19" s="36" t="s">
        <v>108</v>
      </c>
      <c r="D19" s="37" t="s">
        <v>133</v>
      </c>
      <c r="E19" s="37" t="s">
        <v>143</v>
      </c>
      <c r="F19" s="69"/>
    </row>
    <row r="20" spans="2:6" ht="15.75" customHeight="1" thickBot="1">
      <c r="B20" s="104" t="s">
        <v>11</v>
      </c>
      <c r="C20" s="105"/>
      <c r="D20" s="105"/>
      <c r="E20" s="105"/>
      <c r="F20" s="106"/>
    </row>
    <row r="21" spans="2:6" ht="180" customHeight="1">
      <c r="B21" s="35" t="s">
        <v>253</v>
      </c>
      <c r="C21" s="36" t="s">
        <v>187</v>
      </c>
      <c r="D21" s="37"/>
      <c r="E21" s="37" t="s">
        <v>102</v>
      </c>
      <c r="F21" s="69"/>
    </row>
    <row r="22" spans="2:6" ht="15.75" customHeight="1" thickBot="1">
      <c r="B22" s="104" t="s">
        <v>11</v>
      </c>
      <c r="C22" s="105"/>
      <c r="D22" s="105"/>
      <c r="E22" s="105"/>
      <c r="F22" s="106"/>
    </row>
    <row r="23" spans="2:6" ht="99">
      <c r="B23" s="35" t="s">
        <v>254</v>
      </c>
      <c r="C23" s="36" t="s">
        <v>177</v>
      </c>
      <c r="D23" s="37" t="s">
        <v>176</v>
      </c>
      <c r="E23" s="37" t="s">
        <v>178</v>
      </c>
      <c r="F23" s="69"/>
    </row>
    <row r="24" spans="2:6" ht="15.75" customHeight="1" thickBot="1">
      <c r="B24" s="104" t="s">
        <v>11</v>
      </c>
      <c r="C24" s="105"/>
      <c r="D24" s="105"/>
      <c r="E24" s="105"/>
      <c r="F24" s="106"/>
    </row>
    <row r="25" spans="2:6" ht="132">
      <c r="B25" s="35" t="s">
        <v>255</v>
      </c>
      <c r="C25" s="36" t="s">
        <v>39</v>
      </c>
      <c r="D25" s="37" t="s">
        <v>40</v>
      </c>
      <c r="E25" s="37" t="s">
        <v>220</v>
      </c>
      <c r="F25" s="69"/>
    </row>
    <row r="26" spans="2:6" ht="17.25" thickBot="1">
      <c r="B26" s="104" t="s">
        <v>11</v>
      </c>
      <c r="C26" s="105"/>
      <c r="D26" s="105"/>
      <c r="E26" s="105"/>
      <c r="F26" s="106"/>
    </row>
    <row r="27" spans="2:6" s="76" customFormat="1" ht="33">
      <c r="B27" s="35" t="s">
        <v>256</v>
      </c>
      <c r="C27" s="36" t="s">
        <v>207</v>
      </c>
      <c r="D27" s="37" t="s">
        <v>208</v>
      </c>
      <c r="E27" s="37" t="s">
        <v>209</v>
      </c>
      <c r="F27" s="69"/>
    </row>
    <row r="28" spans="2:6" ht="17.25" thickBot="1">
      <c r="B28" s="117" t="s">
        <v>11</v>
      </c>
      <c r="C28" s="118"/>
      <c r="D28" s="118"/>
      <c r="E28" s="118"/>
      <c r="F28" s="119"/>
    </row>
    <row r="29" spans="2:6" s="76" customFormat="1" ht="33">
      <c r="B29" s="35" t="s">
        <v>257</v>
      </c>
      <c r="C29" s="36" t="s">
        <v>173</v>
      </c>
      <c r="D29" s="37"/>
      <c r="E29" s="37" t="s">
        <v>174</v>
      </c>
      <c r="F29" s="69"/>
    </row>
    <row r="30" spans="2:6" ht="15.75" customHeight="1" thickBot="1">
      <c r="B30" s="117" t="s">
        <v>11</v>
      </c>
      <c r="C30" s="118"/>
      <c r="D30" s="118"/>
      <c r="E30" s="118"/>
      <c r="F30" s="119"/>
    </row>
    <row r="31" spans="2:6" ht="15.75" customHeight="1" thickBot="1">
      <c r="B31" s="101" t="s">
        <v>13</v>
      </c>
      <c r="C31" s="102"/>
      <c r="D31" s="102"/>
      <c r="E31" s="102"/>
      <c r="F31" s="103"/>
    </row>
    <row r="32" spans="2:6" ht="99">
      <c r="B32" s="35" t="s">
        <v>258</v>
      </c>
      <c r="C32" s="36" t="s">
        <v>156</v>
      </c>
      <c r="D32" s="37" t="s">
        <v>157</v>
      </c>
      <c r="E32" s="37" t="s">
        <v>213</v>
      </c>
      <c r="F32" s="69"/>
    </row>
    <row r="33" spans="2:6" ht="15.75" customHeight="1" thickBot="1">
      <c r="B33" s="104" t="s">
        <v>11</v>
      </c>
      <c r="C33" s="105"/>
      <c r="D33" s="105"/>
      <c r="E33" s="105"/>
      <c r="F33" s="106"/>
    </row>
    <row r="34" spans="2:6" ht="49.5">
      <c r="B34" s="35" t="s">
        <v>259</v>
      </c>
      <c r="C34" s="36" t="s">
        <v>158</v>
      </c>
      <c r="D34" s="37" t="s">
        <v>159</v>
      </c>
      <c r="E34" s="37" t="s">
        <v>160</v>
      </c>
      <c r="F34" s="69"/>
    </row>
    <row r="35" spans="2:6" ht="15.75" customHeight="1" thickBot="1">
      <c r="B35" s="104" t="s">
        <v>11</v>
      </c>
      <c r="C35" s="105"/>
      <c r="D35" s="105"/>
      <c r="E35" s="105"/>
      <c r="F35" s="106"/>
    </row>
    <row r="36" spans="2:6" ht="49.5">
      <c r="B36" s="35" t="s">
        <v>260</v>
      </c>
      <c r="C36" s="36" t="s">
        <v>137</v>
      </c>
      <c r="D36" s="37" t="s">
        <v>138</v>
      </c>
      <c r="E36" s="37" t="s">
        <v>139</v>
      </c>
      <c r="F36" s="69"/>
    </row>
    <row r="37" spans="2:6" ht="15.75" customHeight="1" thickBot="1">
      <c r="B37" s="104" t="s">
        <v>11</v>
      </c>
      <c r="C37" s="115"/>
      <c r="D37" s="115"/>
      <c r="E37" s="115"/>
      <c r="F37" s="116"/>
    </row>
    <row r="38" spans="2:6" ht="17.25" thickBot="1">
      <c r="B38" s="101" t="s">
        <v>76</v>
      </c>
      <c r="C38" s="102"/>
      <c r="D38" s="102"/>
      <c r="E38" s="102"/>
      <c r="F38" s="103"/>
    </row>
    <row r="39" spans="2:6" ht="49.5">
      <c r="B39" s="35" t="s">
        <v>261</v>
      </c>
      <c r="C39" s="36" t="s">
        <v>83</v>
      </c>
      <c r="D39" s="37" t="s">
        <v>84</v>
      </c>
      <c r="E39" s="37" t="s">
        <v>91</v>
      </c>
      <c r="F39" s="69"/>
    </row>
    <row r="40" spans="2:6" ht="15.75" customHeight="1" thickBot="1">
      <c r="B40" s="104" t="s">
        <v>11</v>
      </c>
      <c r="C40" s="105"/>
      <c r="D40" s="105"/>
      <c r="E40" s="105"/>
      <c r="F40" s="106"/>
    </row>
    <row r="41" spans="2:6" ht="66">
      <c r="B41" s="35" t="s">
        <v>262</v>
      </c>
      <c r="C41" s="36" t="s">
        <v>87</v>
      </c>
      <c r="D41" s="37" t="s">
        <v>86</v>
      </c>
      <c r="E41" s="37" t="s">
        <v>92</v>
      </c>
      <c r="F41" s="69"/>
    </row>
    <row r="42" spans="2:6" ht="15.75" customHeight="1" thickBot="1">
      <c r="B42" s="104" t="s">
        <v>11</v>
      </c>
      <c r="C42" s="105"/>
      <c r="D42" s="105"/>
      <c r="E42" s="105"/>
      <c r="F42" s="106"/>
    </row>
    <row r="43" spans="2:6" ht="66">
      <c r="B43" s="35" t="s">
        <v>263</v>
      </c>
      <c r="C43" s="36" t="s">
        <v>89</v>
      </c>
      <c r="D43" s="37" t="s">
        <v>90</v>
      </c>
      <c r="E43" s="37" t="s">
        <v>92</v>
      </c>
      <c r="F43" s="69"/>
    </row>
    <row r="44" spans="2:6" ht="15.75" customHeight="1" thickBot="1">
      <c r="B44" s="104" t="s">
        <v>11</v>
      </c>
      <c r="C44" s="105"/>
      <c r="D44" s="105"/>
      <c r="E44" s="105"/>
      <c r="F44" s="106"/>
    </row>
    <row r="45" spans="2:6" ht="66">
      <c r="B45" s="35" t="s">
        <v>264</v>
      </c>
      <c r="C45" s="36" t="s">
        <v>94</v>
      </c>
      <c r="D45" s="37" t="s">
        <v>95</v>
      </c>
      <c r="E45" s="37" t="s">
        <v>96</v>
      </c>
      <c r="F45" s="69"/>
    </row>
    <row r="46" spans="2:6" ht="15.75" customHeight="1" thickBot="1">
      <c r="B46" s="104" t="s">
        <v>11</v>
      </c>
      <c r="C46" s="105"/>
      <c r="D46" s="105"/>
      <c r="E46" s="105"/>
      <c r="F46" s="106"/>
    </row>
    <row r="47" spans="2:6" ht="99">
      <c r="B47" s="35" t="s">
        <v>265</v>
      </c>
      <c r="C47" s="36" t="s">
        <v>79</v>
      </c>
      <c r="D47" s="37" t="s">
        <v>80</v>
      </c>
      <c r="E47" s="37" t="s">
        <v>81</v>
      </c>
      <c r="F47" s="69"/>
    </row>
    <row r="48" spans="2:6" ht="17.25" customHeight="1" thickBot="1">
      <c r="B48" s="104" t="s">
        <v>11</v>
      </c>
      <c r="C48" s="105"/>
      <c r="D48" s="105"/>
      <c r="E48" s="105"/>
      <c r="F48" s="106"/>
    </row>
    <row r="49" spans="2:6" ht="17.25" customHeight="1" thickBot="1">
      <c r="B49" s="101" t="s">
        <v>116</v>
      </c>
      <c r="C49" s="102"/>
      <c r="D49" s="102"/>
      <c r="E49" s="102"/>
      <c r="F49" s="103"/>
    </row>
    <row r="50" spans="2:6" ht="115.5">
      <c r="B50" s="35" t="s">
        <v>266</v>
      </c>
      <c r="C50" s="36" t="s">
        <v>196</v>
      </c>
      <c r="D50" s="37" t="s">
        <v>197</v>
      </c>
      <c r="E50" s="37" t="s">
        <v>198</v>
      </c>
      <c r="F50" s="69"/>
    </row>
    <row r="51" spans="2:6" ht="17.25" customHeight="1" thickBot="1">
      <c r="B51" s="104" t="s">
        <v>11</v>
      </c>
      <c r="C51" s="105"/>
      <c r="D51" s="105"/>
      <c r="E51" s="105"/>
      <c r="F51" s="106"/>
    </row>
    <row r="52" spans="2:6" ht="132">
      <c r="B52" s="35" t="s">
        <v>267</v>
      </c>
      <c r="C52" s="36" t="s">
        <v>200</v>
      </c>
      <c r="D52" s="37" t="s">
        <v>201</v>
      </c>
      <c r="E52" s="37" t="s">
        <v>202</v>
      </c>
      <c r="F52" s="69"/>
    </row>
    <row r="53" spans="2:6" ht="17.25" thickBot="1">
      <c r="B53" s="104" t="s">
        <v>11</v>
      </c>
      <c r="C53" s="105"/>
      <c r="D53" s="105"/>
      <c r="E53" s="105"/>
      <c r="F53" s="106"/>
    </row>
    <row r="54" spans="2:6" ht="148.5">
      <c r="B54" s="35" t="s">
        <v>268</v>
      </c>
      <c r="C54" s="36" t="s">
        <v>204</v>
      </c>
      <c r="D54" s="37" t="s">
        <v>205</v>
      </c>
      <c r="E54" s="37" t="s">
        <v>206</v>
      </c>
      <c r="F54" s="69"/>
    </row>
    <row r="55" spans="2:6" ht="17.25" customHeight="1" thickBot="1">
      <c r="B55" s="104" t="s">
        <v>11</v>
      </c>
      <c r="C55" s="105"/>
      <c r="D55" s="105"/>
      <c r="E55" s="105"/>
      <c r="F55" s="106"/>
    </row>
    <row r="56" spans="2:6" ht="17.25" thickBot="1">
      <c r="B56" s="101" t="s">
        <v>136</v>
      </c>
      <c r="C56" s="102"/>
      <c r="D56" s="102"/>
      <c r="E56" s="102"/>
      <c r="F56" s="103"/>
    </row>
    <row r="57" spans="2:6" ht="66">
      <c r="B57" s="35" t="s">
        <v>269</v>
      </c>
      <c r="C57" s="36" t="s">
        <v>41</v>
      </c>
      <c r="D57" s="37" t="s">
        <v>42</v>
      </c>
      <c r="E57" s="37" t="s">
        <v>43</v>
      </c>
      <c r="F57" s="70"/>
    </row>
    <row r="58" spans="2:6" ht="17.25" thickBot="1">
      <c r="B58" s="104" t="s">
        <v>11</v>
      </c>
      <c r="C58" s="105"/>
      <c r="D58" s="105"/>
      <c r="E58" s="105"/>
      <c r="F58" s="106"/>
    </row>
    <row r="59" spans="2:6" ht="389.25" customHeight="1">
      <c r="B59" s="35" t="s">
        <v>270</v>
      </c>
      <c r="C59" s="36" t="s">
        <v>150</v>
      </c>
      <c r="D59" s="37" t="s">
        <v>179</v>
      </c>
      <c r="E59" s="37" t="s">
        <v>149</v>
      </c>
      <c r="F59" s="69"/>
    </row>
    <row r="60" spans="2:6" ht="17.25" customHeight="1" thickBot="1">
      <c r="B60" s="104" t="s">
        <v>11</v>
      </c>
      <c r="C60" s="105"/>
      <c r="D60" s="105"/>
      <c r="E60" s="105"/>
      <c r="F60" s="106"/>
    </row>
    <row r="61" spans="2:6" ht="81" customHeight="1">
      <c r="B61" s="35" t="s">
        <v>271</v>
      </c>
      <c r="C61" s="36" t="s">
        <v>171</v>
      </c>
      <c r="D61" s="37" t="s">
        <v>172</v>
      </c>
      <c r="E61" s="37" t="s">
        <v>154</v>
      </c>
      <c r="F61" s="69"/>
    </row>
    <row r="62" spans="2:6" ht="17.25" customHeight="1" thickBot="1">
      <c r="B62" s="104" t="s">
        <v>11</v>
      </c>
      <c r="C62" s="105"/>
      <c r="D62" s="105"/>
      <c r="E62" s="105"/>
      <c r="F62" s="106"/>
    </row>
    <row r="65" spans="9:14" ht="16.5">
      <c r="I65" s="112" t="s">
        <v>221</v>
      </c>
      <c r="J65" s="113"/>
      <c r="K65" s="113"/>
      <c r="L65" s="113"/>
      <c r="M65" s="113"/>
      <c r="N65" s="114"/>
    </row>
    <row r="66" spans="9:14" ht="16.5">
      <c r="I66" s="77"/>
      <c r="J66" s="78"/>
      <c r="K66" s="78"/>
      <c r="L66" s="78"/>
      <c r="M66" s="78"/>
      <c r="N66" s="79"/>
    </row>
    <row r="67" spans="9:14" ht="16.5">
      <c r="I67" s="8"/>
      <c r="J67" s="80"/>
      <c r="K67" s="80"/>
      <c r="L67" s="80"/>
      <c r="M67" s="80"/>
      <c r="N67" s="81"/>
    </row>
    <row r="68" spans="9:14" ht="16.5">
      <c r="I68" s="8"/>
      <c r="J68" s="82" t="s">
        <v>222</v>
      </c>
      <c r="K68" s="83" t="s">
        <v>223</v>
      </c>
      <c r="L68" s="84" t="s">
        <v>224</v>
      </c>
      <c r="M68" s="85" t="s">
        <v>225</v>
      </c>
      <c r="N68" s="86" t="s">
        <v>5</v>
      </c>
    </row>
    <row r="69" spans="9:14" ht="16.5">
      <c r="I69" s="10" t="s">
        <v>230</v>
      </c>
      <c r="J69" s="80"/>
      <c r="K69" s="80"/>
      <c r="L69" s="80"/>
      <c r="M69" s="80" t="s">
        <v>226</v>
      </c>
      <c r="N69" s="81" t="s">
        <v>227</v>
      </c>
    </row>
    <row r="70" spans="9:14" ht="16.5">
      <c r="I70" s="8" t="s">
        <v>31</v>
      </c>
      <c r="J70" s="16">
        <v>0</v>
      </c>
      <c r="K70" s="16">
        <v>1</v>
      </c>
      <c r="L70" s="16">
        <v>2</v>
      </c>
      <c r="M70" s="16">
        <f>F7</f>
        <v>0</v>
      </c>
      <c r="N70" s="9"/>
    </row>
    <row r="71" spans="9:14" ht="16.5">
      <c r="I71" s="8" t="s">
        <v>34</v>
      </c>
      <c r="J71" s="16">
        <v>0</v>
      </c>
      <c r="K71" s="16">
        <v>1</v>
      </c>
      <c r="L71" s="16">
        <v>2</v>
      </c>
      <c r="M71" s="16">
        <f>F9</f>
        <v>0</v>
      </c>
      <c r="N71" s="9"/>
    </row>
    <row r="72" spans="9:14" ht="16.5">
      <c r="I72" s="8" t="s">
        <v>103</v>
      </c>
      <c r="J72" s="16">
        <v>0</v>
      </c>
      <c r="K72" s="16">
        <v>1</v>
      </c>
      <c r="L72" s="16">
        <v>2</v>
      </c>
      <c r="M72" s="16">
        <f>F11</f>
        <v>0</v>
      </c>
      <c r="N72" s="9"/>
    </row>
    <row r="73" spans="9:14" ht="16.5">
      <c r="I73" s="8" t="s">
        <v>131</v>
      </c>
      <c r="J73" s="16">
        <v>0</v>
      </c>
      <c r="K73" s="16">
        <v>1</v>
      </c>
      <c r="L73" s="16">
        <v>2</v>
      </c>
      <c r="M73" s="16">
        <f>F13</f>
        <v>0</v>
      </c>
      <c r="N73" s="9"/>
    </row>
    <row r="74" spans="9:14" ht="16.5">
      <c r="I74" s="8" t="s">
        <v>165</v>
      </c>
      <c r="J74" s="16">
        <v>0</v>
      </c>
      <c r="K74" s="16">
        <v>1</v>
      </c>
      <c r="L74" s="16">
        <v>2</v>
      </c>
      <c r="M74" s="16">
        <f>F15</f>
        <v>0</v>
      </c>
      <c r="N74" s="9"/>
    </row>
    <row r="75" spans="9:14" ht="16.5">
      <c r="I75" s="8" t="s">
        <v>115</v>
      </c>
      <c r="J75" s="16">
        <v>0</v>
      </c>
      <c r="K75" s="16">
        <v>1</v>
      </c>
      <c r="L75" s="16">
        <v>2</v>
      </c>
      <c r="M75" s="16">
        <f>F17</f>
        <v>0</v>
      </c>
      <c r="N75" s="9"/>
    </row>
    <row r="76" spans="9:14" ht="16.5">
      <c r="I76" s="8" t="s">
        <v>37</v>
      </c>
      <c r="J76" s="16">
        <v>0</v>
      </c>
      <c r="K76" s="16">
        <v>1</v>
      </c>
      <c r="L76" s="16">
        <v>2</v>
      </c>
      <c r="M76" s="16">
        <f>F19</f>
        <v>0</v>
      </c>
      <c r="N76" s="9"/>
    </row>
    <row r="77" spans="9:14" ht="16.5">
      <c r="I77" s="8" t="s">
        <v>101</v>
      </c>
      <c r="J77" s="16">
        <v>0</v>
      </c>
      <c r="K77" s="16">
        <v>1</v>
      </c>
      <c r="L77" s="16">
        <v>2</v>
      </c>
      <c r="M77" s="16">
        <f>F21</f>
        <v>0</v>
      </c>
      <c r="N77" s="9"/>
    </row>
    <row r="78" spans="9:14" ht="16.5">
      <c r="I78" s="8" t="s">
        <v>175</v>
      </c>
      <c r="J78" s="16">
        <v>0</v>
      </c>
      <c r="K78" s="16">
        <v>1</v>
      </c>
      <c r="L78" s="16">
        <v>2</v>
      </c>
      <c r="M78" s="16">
        <f>F23</f>
        <v>0</v>
      </c>
      <c r="N78" s="9"/>
    </row>
    <row r="79" spans="9:14" ht="16.5">
      <c r="I79" s="8" t="s">
        <v>38</v>
      </c>
      <c r="J79" s="16">
        <v>0</v>
      </c>
      <c r="K79" s="16">
        <v>1</v>
      </c>
      <c r="L79" s="16">
        <v>2</v>
      </c>
      <c r="M79" s="16">
        <f>F25</f>
        <v>0</v>
      </c>
      <c r="N79" s="9"/>
    </row>
    <row r="80" spans="9:14" ht="16.5">
      <c r="I80" s="8" t="s">
        <v>186</v>
      </c>
      <c r="J80" s="16">
        <v>0</v>
      </c>
      <c r="K80" s="16">
        <v>1</v>
      </c>
      <c r="L80" s="16">
        <v>2</v>
      </c>
      <c r="M80" s="16">
        <f>F27</f>
        <v>0</v>
      </c>
      <c r="N80" s="9"/>
    </row>
    <row r="81" spans="9:14" ht="16.5">
      <c r="I81" s="8" t="s">
        <v>164</v>
      </c>
      <c r="J81" s="16">
        <v>0</v>
      </c>
      <c r="K81" s="16">
        <v>1</v>
      </c>
      <c r="L81" s="16">
        <v>2</v>
      </c>
      <c r="M81" s="16">
        <f>F29</f>
        <v>0</v>
      </c>
      <c r="N81" s="9"/>
    </row>
    <row r="82" spans="9:14" ht="16.5">
      <c r="I82" s="11" t="s">
        <v>1</v>
      </c>
      <c r="J82" s="17">
        <v>0</v>
      </c>
      <c r="K82" s="17">
        <v>12</v>
      </c>
      <c r="L82" s="17">
        <v>24</v>
      </c>
      <c r="M82" s="17">
        <f>SUM(M70:M81)</f>
        <v>0</v>
      </c>
      <c r="N82" s="18"/>
    </row>
    <row r="83" spans="9:14" ht="16.5">
      <c r="I83" s="8"/>
      <c r="J83" s="16"/>
      <c r="K83" s="16"/>
      <c r="L83" s="16"/>
      <c r="M83" s="16"/>
      <c r="N83" s="9"/>
    </row>
    <row r="84" spans="9:14" ht="16.5">
      <c r="I84" s="10" t="s">
        <v>228</v>
      </c>
      <c r="J84" s="16"/>
      <c r="K84" s="16"/>
      <c r="L84" s="16"/>
      <c r="M84" s="16"/>
      <c r="N84" s="9"/>
    </row>
    <row r="85" spans="9:14" ht="16.5">
      <c r="I85" s="8" t="s">
        <v>155</v>
      </c>
      <c r="J85" s="16">
        <v>0</v>
      </c>
      <c r="K85" s="16">
        <v>1</v>
      </c>
      <c r="L85" s="16">
        <v>2</v>
      </c>
      <c r="M85" s="16">
        <f>F32</f>
        <v>0</v>
      </c>
      <c r="N85" s="9"/>
    </row>
    <row r="86" spans="9:14" ht="16.5">
      <c r="I86" s="8" t="s">
        <v>229</v>
      </c>
      <c r="J86" s="16">
        <v>0</v>
      </c>
      <c r="K86" s="16">
        <v>1</v>
      </c>
      <c r="L86" s="16">
        <v>2</v>
      </c>
      <c r="M86" s="16">
        <f>F34</f>
        <v>0</v>
      </c>
      <c r="N86" s="9"/>
    </row>
    <row r="87" spans="9:14" ht="16.5">
      <c r="I87" s="8" t="s">
        <v>2</v>
      </c>
      <c r="J87" s="16">
        <v>0</v>
      </c>
      <c r="K87" s="16">
        <v>1</v>
      </c>
      <c r="L87" s="16">
        <v>2</v>
      </c>
      <c r="M87" s="16">
        <f>F36</f>
        <v>0</v>
      </c>
      <c r="N87" s="9"/>
    </row>
    <row r="88" spans="9:14" ht="16.5">
      <c r="I88" s="11" t="s">
        <v>1</v>
      </c>
      <c r="J88" s="17">
        <v>0</v>
      </c>
      <c r="K88" s="17">
        <v>3</v>
      </c>
      <c r="L88" s="17">
        <v>6</v>
      </c>
      <c r="M88" s="17">
        <f>SUM(M85:M87)</f>
        <v>0</v>
      </c>
      <c r="N88" s="18"/>
    </row>
    <row r="89" spans="9:14" ht="16.5">
      <c r="I89" s="8"/>
      <c r="J89" s="16"/>
      <c r="K89" s="16"/>
      <c r="L89" s="16"/>
      <c r="M89" s="16"/>
      <c r="N89" s="9"/>
    </row>
    <row r="90" spans="9:14" ht="16.5">
      <c r="I90" s="10" t="s">
        <v>245</v>
      </c>
      <c r="J90" s="16"/>
      <c r="K90" s="16"/>
      <c r="L90" s="16"/>
      <c r="M90" s="16"/>
      <c r="N90" s="9"/>
    </row>
    <row r="91" spans="9:14" ht="16.5">
      <c r="I91" s="8" t="s">
        <v>82</v>
      </c>
      <c r="J91" s="16">
        <v>0</v>
      </c>
      <c r="K91" s="16">
        <v>1</v>
      </c>
      <c r="L91" s="16">
        <v>2</v>
      </c>
      <c r="M91" s="16">
        <f>F39</f>
        <v>0</v>
      </c>
      <c r="N91" s="9"/>
    </row>
    <row r="92" spans="9:14" ht="16.5">
      <c r="I92" s="8" t="s">
        <v>85</v>
      </c>
      <c r="J92" s="16">
        <v>0</v>
      </c>
      <c r="K92" s="16">
        <v>1</v>
      </c>
      <c r="L92" s="16">
        <v>2</v>
      </c>
      <c r="M92" s="16">
        <f>F41</f>
        <v>0</v>
      </c>
      <c r="N92" s="9"/>
    </row>
    <row r="93" spans="9:14" ht="16.5">
      <c r="I93" s="8" t="s">
        <v>88</v>
      </c>
      <c r="J93" s="16">
        <v>0</v>
      </c>
      <c r="K93" s="16">
        <v>1</v>
      </c>
      <c r="L93" s="16">
        <v>2</v>
      </c>
      <c r="M93" s="16">
        <f>F43</f>
        <v>0</v>
      </c>
      <c r="N93" s="9"/>
    </row>
    <row r="94" spans="9:14" ht="16.5">
      <c r="I94" s="8" t="s">
        <v>93</v>
      </c>
      <c r="J94" s="16">
        <v>0</v>
      </c>
      <c r="K94" s="16">
        <v>1</v>
      </c>
      <c r="L94" s="16">
        <v>2</v>
      </c>
      <c r="M94" s="16">
        <f>F45</f>
        <v>0</v>
      </c>
      <c r="N94" s="9"/>
    </row>
    <row r="95" spans="9:14" ht="16.5">
      <c r="I95" s="8" t="s">
        <v>78</v>
      </c>
      <c r="J95" s="16">
        <v>0</v>
      </c>
      <c r="K95" s="16">
        <v>1</v>
      </c>
      <c r="L95" s="16">
        <v>2</v>
      </c>
      <c r="M95" s="16">
        <f>F47</f>
        <v>0</v>
      </c>
      <c r="N95" s="9"/>
    </row>
    <row r="96" spans="9:14" ht="16.5">
      <c r="I96" s="11" t="s">
        <v>1</v>
      </c>
      <c r="J96" s="17">
        <v>0</v>
      </c>
      <c r="K96" s="17">
        <v>5</v>
      </c>
      <c r="L96" s="17">
        <v>10</v>
      </c>
      <c r="M96" s="17">
        <f>SUM(M91:M95)</f>
        <v>0</v>
      </c>
      <c r="N96" s="18"/>
    </row>
    <row r="97" spans="9:14">
      <c r="I97" s="12"/>
      <c r="J97" s="19"/>
      <c r="K97" s="19"/>
      <c r="L97" s="19"/>
      <c r="M97" s="19"/>
      <c r="N97" s="20"/>
    </row>
    <row r="98" spans="9:14" ht="16.5">
      <c r="I98" s="10" t="s">
        <v>231</v>
      </c>
      <c r="J98" s="19"/>
      <c r="K98" s="19"/>
      <c r="L98" s="19"/>
      <c r="M98" s="19"/>
      <c r="N98" s="20"/>
    </row>
    <row r="99" spans="9:14" ht="16.5">
      <c r="I99" s="8" t="s">
        <v>195</v>
      </c>
      <c r="J99" s="21">
        <v>0</v>
      </c>
      <c r="K99" s="21">
        <v>1</v>
      </c>
      <c r="L99" s="21">
        <v>2</v>
      </c>
      <c r="M99" s="21">
        <f>F50</f>
        <v>0</v>
      </c>
      <c r="N99" s="22"/>
    </row>
    <row r="100" spans="9:14" ht="16.5">
      <c r="I100" s="8" t="s">
        <v>199</v>
      </c>
      <c r="J100" s="21">
        <v>0</v>
      </c>
      <c r="K100" s="21">
        <v>1</v>
      </c>
      <c r="L100" s="21">
        <v>2</v>
      </c>
      <c r="M100" s="21">
        <f>F52</f>
        <v>0</v>
      </c>
      <c r="N100" s="22"/>
    </row>
    <row r="101" spans="9:14" ht="16.5">
      <c r="I101" s="8" t="s">
        <v>203</v>
      </c>
      <c r="J101" s="21">
        <v>0</v>
      </c>
      <c r="K101" s="21">
        <v>1</v>
      </c>
      <c r="L101" s="21">
        <v>2</v>
      </c>
      <c r="M101" s="21">
        <f>F54</f>
        <v>0</v>
      </c>
      <c r="N101" s="22"/>
    </row>
    <row r="102" spans="9:14" ht="16.5">
      <c r="I102" s="11" t="s">
        <v>1</v>
      </c>
      <c r="J102" s="23">
        <v>0</v>
      </c>
      <c r="K102" s="23">
        <v>3</v>
      </c>
      <c r="L102" s="23">
        <v>6</v>
      </c>
      <c r="M102" s="23">
        <f>SUM(M99:M101)</f>
        <v>0</v>
      </c>
      <c r="N102" s="24"/>
    </row>
    <row r="103" spans="9:14" ht="16.5">
      <c r="I103" s="8"/>
      <c r="J103" s="21"/>
      <c r="K103" s="21"/>
      <c r="L103" s="21"/>
      <c r="M103" s="21"/>
      <c r="N103" s="22"/>
    </row>
    <row r="104" spans="9:14" ht="16.5">
      <c r="I104" s="10" t="s">
        <v>232</v>
      </c>
      <c r="J104" s="21"/>
      <c r="K104" s="21"/>
      <c r="L104" s="21"/>
      <c r="M104" s="21"/>
      <c r="N104" s="22"/>
    </row>
    <row r="105" spans="9:14" ht="16.5">
      <c r="I105" s="8" t="s">
        <v>163</v>
      </c>
      <c r="J105" s="21">
        <v>0</v>
      </c>
      <c r="K105" s="21">
        <v>1</v>
      </c>
      <c r="L105" s="21">
        <v>2</v>
      </c>
      <c r="M105" s="21">
        <f>F57</f>
        <v>0</v>
      </c>
      <c r="N105" s="22"/>
    </row>
    <row r="106" spans="9:14" ht="16.5">
      <c r="I106" s="8" t="s">
        <v>148</v>
      </c>
      <c r="J106" s="21">
        <v>0</v>
      </c>
      <c r="K106" s="21">
        <v>1</v>
      </c>
      <c r="L106" s="21">
        <v>2</v>
      </c>
      <c r="M106" s="21">
        <f>F59</f>
        <v>0</v>
      </c>
      <c r="N106" s="22"/>
    </row>
    <row r="107" spans="9:14" ht="16.5">
      <c r="I107" s="8" t="s">
        <v>153</v>
      </c>
      <c r="J107" s="21">
        <v>0</v>
      </c>
      <c r="K107" s="21">
        <v>1</v>
      </c>
      <c r="L107" s="21">
        <v>2</v>
      </c>
      <c r="M107" s="21">
        <f>F61</f>
        <v>0</v>
      </c>
      <c r="N107" s="22"/>
    </row>
    <row r="108" spans="9:14" ht="16.5">
      <c r="I108" s="11" t="s">
        <v>1</v>
      </c>
      <c r="J108" s="23">
        <v>0</v>
      </c>
      <c r="K108" s="23">
        <v>3</v>
      </c>
      <c r="L108" s="23">
        <v>6</v>
      </c>
      <c r="M108" s="23">
        <f>SUM(M105:M107)</f>
        <v>0</v>
      </c>
      <c r="N108" s="24"/>
    </row>
    <row r="109" spans="9:14">
      <c r="I109" s="13"/>
      <c r="J109" s="14"/>
      <c r="K109" s="14"/>
      <c r="L109" s="14"/>
      <c r="M109" s="14"/>
      <c r="N109" s="15"/>
    </row>
  </sheetData>
  <sheetProtection sheet="1" objects="1" scenarios="1"/>
  <mergeCells count="35">
    <mergeCell ref="I65:N65"/>
    <mergeCell ref="B55:F55"/>
    <mergeCell ref="B10:F10"/>
    <mergeCell ref="B37:F37"/>
    <mergeCell ref="B24:F24"/>
    <mergeCell ref="B28:F28"/>
    <mergeCell ref="B12:F12"/>
    <mergeCell ref="B26:F26"/>
    <mergeCell ref="B14:F14"/>
    <mergeCell ref="B31:F31"/>
    <mergeCell ref="B35:F35"/>
    <mergeCell ref="B33:F33"/>
    <mergeCell ref="B16:F16"/>
    <mergeCell ref="B30:F30"/>
    <mergeCell ref="B60:F60"/>
    <mergeCell ref="B62:F62"/>
    <mergeCell ref="B4:B5"/>
    <mergeCell ref="C4:E4"/>
    <mergeCell ref="F4:F5"/>
    <mergeCell ref="B8:F8"/>
    <mergeCell ref="B6:F6"/>
    <mergeCell ref="B56:F56"/>
    <mergeCell ref="B18:F18"/>
    <mergeCell ref="B58:F58"/>
    <mergeCell ref="B48:F48"/>
    <mergeCell ref="B40:F40"/>
    <mergeCell ref="B22:F22"/>
    <mergeCell ref="B44:F44"/>
    <mergeCell ref="B46:F46"/>
    <mergeCell ref="B38:F38"/>
    <mergeCell ref="B42:F42"/>
    <mergeCell ref="B20:F20"/>
    <mergeCell ref="B49:F49"/>
    <mergeCell ref="B51:F51"/>
    <mergeCell ref="B53:F53"/>
  </mergeCells>
  <phoneticPr fontId="0" type="noConversion"/>
  <conditionalFormatting sqref="D7 D9 D19 D25 D39 D41 D47">
    <cfRule type="expression" dxfId="115" priority="190" stopIfTrue="1">
      <formula>$F7=1</formula>
    </cfRule>
  </conditionalFormatting>
  <conditionalFormatting sqref="C7 C9 C19 C25 C39 C41">
    <cfRule type="expression" dxfId="114" priority="191" stopIfTrue="1">
      <formula>OR($F7=1,$F7=2,$F7="NA")</formula>
    </cfRule>
  </conditionalFormatting>
  <conditionalFormatting sqref="E7 E9 E19 E25 E39 E41 E47">
    <cfRule type="expression" dxfId="113" priority="192" stopIfTrue="1">
      <formula>$F7=2</formula>
    </cfRule>
  </conditionalFormatting>
  <conditionalFormatting sqref="D43">
    <cfRule type="expression" dxfId="112" priority="153" stopIfTrue="1">
      <formula>$F43=1</formula>
    </cfRule>
  </conditionalFormatting>
  <conditionalFormatting sqref="C43">
    <cfRule type="expression" dxfId="111" priority="154" stopIfTrue="1">
      <formula>OR($F43=1,$F43=2,$F43="NA")</formula>
    </cfRule>
  </conditionalFormatting>
  <conditionalFormatting sqref="E43">
    <cfRule type="expression" dxfId="110" priority="155" stopIfTrue="1">
      <formula>$F43=2</formula>
    </cfRule>
  </conditionalFormatting>
  <conditionalFormatting sqref="C47">
    <cfRule type="expression" dxfId="109" priority="156" stopIfTrue="1">
      <formula>OR($F47=1,$F47=2,$F47="NA")</formula>
    </cfRule>
  </conditionalFormatting>
  <conditionalFormatting sqref="D45">
    <cfRule type="expression" dxfId="108" priority="150" stopIfTrue="1">
      <formula>$F45=1</formula>
    </cfRule>
  </conditionalFormatting>
  <conditionalFormatting sqref="C45">
    <cfRule type="expression" dxfId="107" priority="151" stopIfTrue="1">
      <formula>OR($F45=1,$F45=2,$F45="NA")</formula>
    </cfRule>
  </conditionalFormatting>
  <conditionalFormatting sqref="E45">
    <cfRule type="expression" dxfId="106" priority="152" stopIfTrue="1">
      <formula>$F45=2</formula>
    </cfRule>
  </conditionalFormatting>
  <conditionalFormatting sqref="D21">
    <cfRule type="expression" dxfId="105" priority="144" stopIfTrue="1">
      <formula>$F21=1</formula>
    </cfRule>
  </conditionalFormatting>
  <conditionalFormatting sqref="C21">
    <cfRule type="expression" dxfId="104" priority="145" stopIfTrue="1">
      <formula>OR($F21=1,$F21=2,$F21="NA")</formula>
    </cfRule>
  </conditionalFormatting>
  <conditionalFormatting sqref="E21">
    <cfRule type="expression" dxfId="103" priority="146" stopIfTrue="1">
      <formula>$F21=2</formula>
    </cfRule>
  </conditionalFormatting>
  <conditionalFormatting sqref="D11">
    <cfRule type="expression" dxfId="102" priority="141" stopIfTrue="1">
      <formula>$F11=1</formula>
    </cfRule>
  </conditionalFormatting>
  <conditionalFormatting sqref="C11">
    <cfRule type="expression" dxfId="101" priority="142" stopIfTrue="1">
      <formula>OR($F11=1,$F11=2,$F11="NA")</formula>
    </cfRule>
  </conditionalFormatting>
  <conditionalFormatting sqref="E11">
    <cfRule type="expression" dxfId="100" priority="143" stopIfTrue="1">
      <formula>$F11=2</formula>
    </cfRule>
  </conditionalFormatting>
  <conditionalFormatting sqref="D13">
    <cfRule type="expression" dxfId="99" priority="85" stopIfTrue="1">
      <formula>$F13=1</formula>
    </cfRule>
  </conditionalFormatting>
  <conditionalFormatting sqref="C13">
    <cfRule type="expression" dxfId="98" priority="86" stopIfTrue="1">
      <formula>OR($F13=1,$F13=2,$F13="NA")</formula>
    </cfRule>
  </conditionalFormatting>
  <conditionalFormatting sqref="E13">
    <cfRule type="expression" dxfId="97" priority="87" stopIfTrue="1">
      <formula>$F13=2</formula>
    </cfRule>
  </conditionalFormatting>
  <conditionalFormatting sqref="C57">
    <cfRule type="expression" dxfId="96" priority="74" stopIfTrue="1">
      <formula>OR($F57=1,$F57=2,$F57="NA")</formula>
    </cfRule>
  </conditionalFormatting>
  <conditionalFormatting sqref="E57">
    <cfRule type="expression" dxfId="95" priority="75" stopIfTrue="1">
      <formula>$F57=2</formula>
    </cfRule>
  </conditionalFormatting>
  <conditionalFormatting sqref="D57">
    <cfRule type="expression" dxfId="94" priority="73" stopIfTrue="1">
      <formula>$F57=1</formula>
    </cfRule>
  </conditionalFormatting>
  <conditionalFormatting sqref="D61">
    <cfRule type="expression" dxfId="93" priority="61" stopIfTrue="1">
      <formula>$F61=1</formula>
    </cfRule>
  </conditionalFormatting>
  <conditionalFormatting sqref="C61">
    <cfRule type="expression" dxfId="92" priority="62" stopIfTrue="1">
      <formula>OR($F61=1,$F61=2,$F61="NA")</formula>
    </cfRule>
  </conditionalFormatting>
  <conditionalFormatting sqref="E61">
    <cfRule type="expression" dxfId="91" priority="63" stopIfTrue="1">
      <formula>$F61=2</formula>
    </cfRule>
  </conditionalFormatting>
  <conditionalFormatting sqref="D36">
    <cfRule type="expression" dxfId="90" priority="55" stopIfTrue="1">
      <formula>$F36=1</formula>
    </cfRule>
  </conditionalFormatting>
  <conditionalFormatting sqref="C36">
    <cfRule type="expression" dxfId="89" priority="56" stopIfTrue="1">
      <formula>OR($F36=1,$F36=2,$F36="NA")</formula>
    </cfRule>
  </conditionalFormatting>
  <conditionalFormatting sqref="E36">
    <cfRule type="expression" dxfId="88" priority="57" stopIfTrue="1">
      <formula>$F36=2</formula>
    </cfRule>
  </conditionalFormatting>
  <conditionalFormatting sqref="D32 D34">
    <cfRule type="expression" dxfId="87" priority="52" stopIfTrue="1">
      <formula>$F32=1</formula>
    </cfRule>
  </conditionalFormatting>
  <conditionalFormatting sqref="C32 C34">
    <cfRule type="expression" dxfId="86" priority="53" stopIfTrue="1">
      <formula>OR($F32=1,$F32=2,$F32="NA")</formula>
    </cfRule>
  </conditionalFormatting>
  <conditionalFormatting sqref="E32 E34">
    <cfRule type="expression" dxfId="85" priority="54" stopIfTrue="1">
      <formula>$F32=2</formula>
    </cfRule>
  </conditionalFormatting>
  <conditionalFormatting sqref="D15">
    <cfRule type="expression" dxfId="84" priority="37" stopIfTrue="1">
      <formula>$F15=1</formula>
    </cfRule>
  </conditionalFormatting>
  <conditionalFormatting sqref="C15">
    <cfRule type="expression" dxfId="83" priority="38" stopIfTrue="1">
      <formula>OR($F15=1,$F15=2,$F15="NA")</formula>
    </cfRule>
  </conditionalFormatting>
  <conditionalFormatting sqref="E15">
    <cfRule type="expression" dxfId="82" priority="39" stopIfTrue="1">
      <formula>$F15=2</formula>
    </cfRule>
  </conditionalFormatting>
  <conditionalFormatting sqref="D29">
    <cfRule type="expression" dxfId="81" priority="31" stopIfTrue="1">
      <formula>$F29=1</formula>
    </cfRule>
  </conditionalFormatting>
  <conditionalFormatting sqref="C29">
    <cfRule type="expression" dxfId="80" priority="32" stopIfTrue="1">
      <formula>OR($F29=1,$F29=2,$F29="NA")</formula>
    </cfRule>
  </conditionalFormatting>
  <conditionalFormatting sqref="E29">
    <cfRule type="expression" dxfId="79" priority="33" stopIfTrue="1">
      <formula>$F29=2</formula>
    </cfRule>
  </conditionalFormatting>
  <conditionalFormatting sqref="D59">
    <cfRule type="expression" dxfId="78" priority="22" stopIfTrue="1">
      <formula>$F59=1</formula>
    </cfRule>
  </conditionalFormatting>
  <conditionalFormatting sqref="C59">
    <cfRule type="expression" dxfId="77" priority="23" stopIfTrue="1">
      <formula>OR($F59=1,$F59=2,$F59="NA")</formula>
    </cfRule>
  </conditionalFormatting>
  <conditionalFormatting sqref="E59">
    <cfRule type="expression" dxfId="76" priority="24" stopIfTrue="1">
      <formula>$F59=2</formula>
    </cfRule>
  </conditionalFormatting>
  <conditionalFormatting sqref="D23">
    <cfRule type="expression" dxfId="75" priority="25" stopIfTrue="1">
      <formula>$F23=1</formula>
    </cfRule>
  </conditionalFormatting>
  <conditionalFormatting sqref="C23">
    <cfRule type="expression" dxfId="74" priority="26" stopIfTrue="1">
      <formula>OR($F23=1,$F23=2,$F23="NA")</formula>
    </cfRule>
  </conditionalFormatting>
  <conditionalFormatting sqref="E23">
    <cfRule type="expression" dxfId="73" priority="27" stopIfTrue="1">
      <formula>$F23=2</formula>
    </cfRule>
  </conditionalFormatting>
  <conditionalFormatting sqref="E27">
    <cfRule type="expression" dxfId="72" priority="10" stopIfTrue="1">
      <formula>$F27=2</formula>
    </cfRule>
  </conditionalFormatting>
  <conditionalFormatting sqref="D50 D52 D54">
    <cfRule type="expression" dxfId="71" priority="16" stopIfTrue="1">
      <formula>$F50=1</formula>
    </cfRule>
  </conditionalFormatting>
  <conditionalFormatting sqref="C50 C52 C54">
    <cfRule type="expression" dxfId="70" priority="17" stopIfTrue="1">
      <formula>OR($F50=1,$F50=2,$F50="NA")</formula>
    </cfRule>
  </conditionalFormatting>
  <conditionalFormatting sqref="E50 E52 E54">
    <cfRule type="expression" dxfId="69" priority="18" stopIfTrue="1">
      <formula>$F50=2</formula>
    </cfRule>
  </conditionalFormatting>
  <conditionalFormatting sqref="D27">
    <cfRule type="expression" dxfId="68" priority="8" stopIfTrue="1">
      <formula>$F27=1</formula>
    </cfRule>
  </conditionalFormatting>
  <conditionalFormatting sqref="C27">
    <cfRule type="expression" dxfId="67" priority="9" stopIfTrue="1">
      <formula>OR($F27=1,$F27=2,$F27="NA")</formula>
    </cfRule>
  </conditionalFormatting>
  <conditionalFormatting sqref="D17">
    <cfRule type="expression" dxfId="66" priority="4" stopIfTrue="1">
      <formula>$F17=1</formula>
    </cfRule>
  </conditionalFormatting>
  <conditionalFormatting sqref="C17">
    <cfRule type="expression" dxfId="65" priority="5" stopIfTrue="1">
      <formula>OR($F17=1,$F17=2,$F17="NA")</formula>
    </cfRule>
  </conditionalFormatting>
  <conditionalFormatting sqref="E17">
    <cfRule type="expression" dxfId="64" priority="6" stopIfTrue="1">
      <formula>$F17=2</formula>
    </cfRule>
  </conditionalFormatting>
  <printOptions horizontalCentered="1"/>
  <pageMargins left="0.19685039370078741" right="0.19685039370078741" top="0.19685039370078741" bottom="0.19685039370078741" header="0.31496062992125984" footer="0.31496062992125984"/>
  <pageSetup paperSize="9" scale="61" fitToHeight="0" orientation="portrait" r:id="rId1"/>
  <headerFooter>
    <oddFooter>&amp;C&amp;P of &amp;N</oddFooter>
  </headerFooter>
  <rowBreaks count="3" manualBreakCount="3">
    <brk id="30" min="1" max="5" man="1"/>
    <brk id="55" min="1" max="5" man="1"/>
    <brk id="62" max="16383" man="1"/>
  </rowBreaks>
  <drawing r:id="rId2"/>
</worksheet>
</file>

<file path=xl/worksheets/sheet4.xml><?xml version="1.0" encoding="utf-8"?>
<worksheet xmlns="http://schemas.openxmlformats.org/spreadsheetml/2006/main" xmlns:r="http://schemas.openxmlformats.org/officeDocument/2006/relationships">
  <sheetPr codeName="Sheet4">
    <tabColor rgb="FF00B050"/>
    <pageSetUpPr fitToPage="1"/>
  </sheetPr>
  <dimension ref="B1:N40"/>
  <sheetViews>
    <sheetView showGridLines="0" zoomScaleNormal="100" workbookViewId="0">
      <selection activeCell="F7" sqref="F7"/>
    </sheetView>
  </sheetViews>
  <sheetFormatPr defaultRowHeight="15"/>
  <cols>
    <col min="1" max="1" width="2.7109375" customWidth="1"/>
    <col min="2" max="2" width="20.5703125" customWidth="1"/>
    <col min="3" max="3" width="34.42578125" customWidth="1"/>
    <col min="4" max="4" width="34.140625" customWidth="1"/>
    <col min="5" max="5" width="57.28515625" bestFit="1" customWidth="1"/>
    <col min="6" max="6" width="16.5703125" style="28" customWidth="1"/>
    <col min="7" max="7" width="22.85546875" customWidth="1"/>
    <col min="8" max="8" width="9.140625" hidden="1" customWidth="1"/>
    <col min="9" max="9" width="62.85546875" customWidth="1"/>
    <col min="13" max="13" width="25.140625" bestFit="1" customWidth="1"/>
    <col min="14" max="14" width="37.42578125" bestFit="1" customWidth="1"/>
  </cols>
  <sheetData>
    <row r="1" spans="2:6" s="39" customFormat="1" ht="27" customHeight="1">
      <c r="B1" s="31"/>
      <c r="C1" s="31"/>
      <c r="D1" s="63">
        <f>'Cover Page'!C12</f>
        <v>0</v>
      </c>
      <c r="E1" s="38"/>
      <c r="F1" s="64">
        <f>'Cover Page'!C18</f>
        <v>0</v>
      </c>
    </row>
    <row r="2" spans="2:6" ht="27" customHeight="1">
      <c r="B2" s="1"/>
      <c r="C2" s="1"/>
      <c r="D2" s="1"/>
      <c r="E2" s="1"/>
      <c r="F2" s="29"/>
    </row>
    <row r="3" spans="2:6" ht="19.5" thickBot="1">
      <c r="B3" s="34"/>
      <c r="C3" s="2"/>
      <c r="D3" s="2"/>
      <c r="E3" s="2"/>
      <c r="F3" s="30"/>
    </row>
    <row r="4" spans="2:6" ht="17.25" thickBot="1">
      <c r="B4" s="107" t="s">
        <v>9</v>
      </c>
      <c r="C4" s="109" t="s">
        <v>10</v>
      </c>
      <c r="D4" s="109"/>
      <c r="E4" s="109"/>
      <c r="F4" s="110" t="s">
        <v>12</v>
      </c>
    </row>
    <row r="5" spans="2:6" ht="17.25" thickBot="1">
      <c r="B5" s="108"/>
      <c r="C5" s="32">
        <v>0</v>
      </c>
      <c r="D5" s="33">
        <v>1</v>
      </c>
      <c r="E5" s="42">
        <v>2</v>
      </c>
      <c r="F5" s="111"/>
    </row>
    <row r="6" spans="2:6" ht="17.25" thickBot="1">
      <c r="B6" s="101" t="s">
        <v>233</v>
      </c>
      <c r="C6" s="102"/>
      <c r="D6" s="102"/>
      <c r="E6" s="102"/>
      <c r="F6" s="103"/>
    </row>
    <row r="7" spans="2:6" s="76" customFormat="1" ht="66">
      <c r="B7" s="35" t="s">
        <v>272</v>
      </c>
      <c r="C7" s="36" t="s">
        <v>109</v>
      </c>
      <c r="D7" s="37" t="s">
        <v>110</v>
      </c>
      <c r="E7" s="37" t="s">
        <v>46</v>
      </c>
      <c r="F7" s="69"/>
    </row>
    <row r="8" spans="2:6" ht="15.75" customHeight="1" thickBot="1">
      <c r="B8" s="117" t="s">
        <v>11</v>
      </c>
      <c r="C8" s="120"/>
      <c r="D8" s="120"/>
      <c r="E8" s="120"/>
      <c r="F8" s="121"/>
    </row>
    <row r="9" spans="2:6" ht="132">
      <c r="B9" s="35" t="s">
        <v>273</v>
      </c>
      <c r="C9" s="36" t="s">
        <v>151</v>
      </c>
      <c r="D9" s="37" t="s">
        <v>152</v>
      </c>
      <c r="E9" s="37" t="s">
        <v>47</v>
      </c>
      <c r="F9" s="69"/>
    </row>
    <row r="10" spans="2:6" ht="15.75" customHeight="1" thickBot="1">
      <c r="B10" s="117" t="s">
        <v>11</v>
      </c>
      <c r="C10" s="120"/>
      <c r="D10" s="120"/>
      <c r="E10" s="120"/>
      <c r="F10" s="121"/>
    </row>
    <row r="11" spans="2:6" ht="132">
      <c r="B11" s="35" t="s">
        <v>274</v>
      </c>
      <c r="C11" s="71" t="s">
        <v>184</v>
      </c>
      <c r="D11" s="72" t="s">
        <v>185</v>
      </c>
      <c r="E11" s="72" t="s">
        <v>188</v>
      </c>
      <c r="F11" s="69"/>
    </row>
    <row r="12" spans="2:6" ht="15.75" customHeight="1" thickBot="1">
      <c r="B12" s="117" t="s">
        <v>11</v>
      </c>
      <c r="C12" s="118"/>
      <c r="D12" s="118"/>
      <c r="E12" s="118"/>
      <c r="F12" s="119"/>
    </row>
    <row r="13" spans="2:6" ht="115.5">
      <c r="B13" s="35" t="s">
        <v>275</v>
      </c>
      <c r="C13" s="71" t="s">
        <v>106</v>
      </c>
      <c r="D13" s="72" t="s">
        <v>107</v>
      </c>
      <c r="E13" s="72" t="s">
        <v>214</v>
      </c>
      <c r="F13" s="69"/>
    </row>
    <row r="14" spans="2:6" ht="15.75" customHeight="1" thickBot="1">
      <c r="B14" s="117" t="s">
        <v>11</v>
      </c>
      <c r="C14" s="118"/>
      <c r="D14" s="118"/>
      <c r="E14" s="118"/>
      <c r="F14" s="119"/>
    </row>
    <row r="15" spans="2:6" ht="15.75" customHeight="1" thickBot="1">
      <c r="B15" s="101" t="s">
        <v>162</v>
      </c>
      <c r="C15" s="102"/>
      <c r="D15" s="102"/>
      <c r="E15" s="102"/>
      <c r="F15" s="103"/>
    </row>
    <row r="16" spans="2:6" s="76" customFormat="1" ht="66">
      <c r="B16" s="35" t="s">
        <v>276</v>
      </c>
      <c r="C16" s="71" t="s">
        <v>192</v>
      </c>
      <c r="D16" s="72" t="s">
        <v>193</v>
      </c>
      <c r="E16" s="72" t="s">
        <v>194</v>
      </c>
      <c r="F16" s="69"/>
    </row>
    <row r="17" spans="2:14" ht="15.75" customHeight="1" thickBot="1">
      <c r="B17" s="117" t="s">
        <v>11</v>
      </c>
      <c r="C17" s="118"/>
      <c r="D17" s="118"/>
      <c r="E17" s="118"/>
      <c r="F17" s="119"/>
    </row>
    <row r="18" spans="2:14" ht="82.5">
      <c r="B18" s="35" t="s">
        <v>277</v>
      </c>
      <c r="C18" s="71" t="s">
        <v>180</v>
      </c>
      <c r="D18" s="72" t="s">
        <v>181</v>
      </c>
      <c r="E18" s="72" t="s">
        <v>182</v>
      </c>
      <c r="F18" s="69"/>
    </row>
    <row r="19" spans="2:14" ht="15.75" customHeight="1" thickBot="1">
      <c r="B19" s="104" t="s">
        <v>11</v>
      </c>
      <c r="C19" s="105"/>
      <c r="D19" s="105"/>
      <c r="E19" s="105"/>
      <c r="F19" s="106"/>
    </row>
    <row r="20" spans="2:14" s="76" customFormat="1" ht="66">
      <c r="B20" s="73" t="s">
        <v>278</v>
      </c>
      <c r="C20" s="71" t="s">
        <v>189</v>
      </c>
      <c r="D20" s="72" t="s">
        <v>190</v>
      </c>
      <c r="E20" s="72" t="s">
        <v>191</v>
      </c>
      <c r="F20" s="69"/>
    </row>
    <row r="21" spans="2:14" s="76" customFormat="1" ht="17.25" customHeight="1" thickBot="1">
      <c r="B21" s="122" t="s">
        <v>11</v>
      </c>
      <c r="C21" s="123"/>
      <c r="D21" s="123"/>
      <c r="E21" s="123"/>
      <c r="F21" s="124"/>
    </row>
    <row r="24" spans="2:14" ht="16.5">
      <c r="I24" s="112" t="s">
        <v>221</v>
      </c>
      <c r="J24" s="113"/>
      <c r="K24" s="113"/>
      <c r="L24" s="113"/>
      <c r="M24" s="113"/>
      <c r="N24" s="114"/>
    </row>
    <row r="25" spans="2:14" ht="16.5">
      <c r="I25" s="77"/>
      <c r="J25" s="78"/>
      <c r="K25" s="78"/>
      <c r="L25" s="78"/>
      <c r="M25" s="78"/>
      <c r="N25" s="79"/>
    </row>
    <row r="26" spans="2:14" ht="16.5">
      <c r="I26" s="8"/>
      <c r="J26" s="80"/>
      <c r="K26" s="80"/>
      <c r="L26" s="80"/>
      <c r="M26" s="80"/>
      <c r="N26" s="81"/>
    </row>
    <row r="27" spans="2:14" ht="16.5">
      <c r="I27" s="8"/>
      <c r="J27" s="82" t="s">
        <v>222</v>
      </c>
      <c r="K27" s="83" t="s">
        <v>223</v>
      </c>
      <c r="L27" s="84" t="s">
        <v>224</v>
      </c>
      <c r="M27" s="85" t="s">
        <v>225</v>
      </c>
      <c r="N27" s="86" t="s">
        <v>5</v>
      </c>
    </row>
    <row r="28" spans="2:14" ht="16.5">
      <c r="I28" s="10" t="s">
        <v>234</v>
      </c>
      <c r="J28" s="80"/>
      <c r="K28" s="80"/>
      <c r="L28" s="80"/>
      <c r="M28" s="80" t="s">
        <v>226</v>
      </c>
      <c r="N28" s="81" t="s">
        <v>227</v>
      </c>
    </row>
    <row r="29" spans="2:14" ht="16.5">
      <c r="I29" s="8" t="s">
        <v>44</v>
      </c>
      <c r="J29" s="16">
        <v>0</v>
      </c>
      <c r="K29" s="16">
        <v>1</v>
      </c>
      <c r="L29" s="16">
        <v>2</v>
      </c>
      <c r="M29" s="16">
        <f>F7</f>
        <v>0</v>
      </c>
      <c r="N29" s="9"/>
    </row>
    <row r="30" spans="2:14" ht="16.5">
      <c r="I30" s="8" t="s">
        <v>45</v>
      </c>
      <c r="J30" s="16">
        <v>0</v>
      </c>
      <c r="K30" s="16">
        <v>1</v>
      </c>
      <c r="L30" s="16">
        <v>2</v>
      </c>
      <c r="M30" s="16">
        <f>F9</f>
        <v>0</v>
      </c>
      <c r="N30" s="9"/>
    </row>
    <row r="31" spans="2:14" ht="16.5">
      <c r="I31" s="8" t="s">
        <v>183</v>
      </c>
      <c r="J31" s="16">
        <v>0</v>
      </c>
      <c r="K31" s="16">
        <v>1</v>
      </c>
      <c r="L31" s="16">
        <v>2</v>
      </c>
      <c r="M31" s="16">
        <f>F11</f>
        <v>0</v>
      </c>
      <c r="N31" s="9"/>
    </row>
    <row r="32" spans="2:14" ht="16.5">
      <c r="I32" s="8" t="s">
        <v>105</v>
      </c>
      <c r="J32" s="16">
        <v>0</v>
      </c>
      <c r="K32" s="16">
        <v>1</v>
      </c>
      <c r="L32" s="16">
        <v>2</v>
      </c>
      <c r="M32" s="16">
        <f>F13</f>
        <v>0</v>
      </c>
      <c r="N32" s="9"/>
    </row>
    <row r="33" spans="9:14" ht="16.5">
      <c r="I33" s="11" t="s">
        <v>1</v>
      </c>
      <c r="J33" s="17">
        <v>0</v>
      </c>
      <c r="K33" s="17">
        <v>4</v>
      </c>
      <c r="L33" s="17">
        <v>8</v>
      </c>
      <c r="M33" s="17">
        <f>SUM(M29:M32)</f>
        <v>0</v>
      </c>
      <c r="N33" s="18"/>
    </row>
    <row r="34" spans="9:14" ht="16.5">
      <c r="I34" s="8"/>
      <c r="J34" s="16"/>
      <c r="K34" s="16"/>
      <c r="L34" s="16"/>
      <c r="M34" s="16"/>
      <c r="N34" s="9"/>
    </row>
    <row r="35" spans="9:14" ht="16.5">
      <c r="I35" s="10" t="s">
        <v>235</v>
      </c>
      <c r="J35" s="16"/>
      <c r="K35" s="16"/>
      <c r="L35" s="16"/>
      <c r="M35" s="16"/>
      <c r="N35" s="9"/>
    </row>
    <row r="36" spans="9:14" ht="16.5">
      <c r="I36" s="8" t="s">
        <v>161</v>
      </c>
      <c r="J36" s="16">
        <v>0</v>
      </c>
      <c r="K36" s="16">
        <v>1</v>
      </c>
      <c r="L36" s="16">
        <v>2</v>
      </c>
      <c r="M36" s="16">
        <f>F16</f>
        <v>0</v>
      </c>
      <c r="N36" s="9"/>
    </row>
    <row r="37" spans="9:14" ht="16.5">
      <c r="I37" s="8" t="s">
        <v>237</v>
      </c>
      <c r="J37" s="16">
        <v>0</v>
      </c>
      <c r="K37" s="16">
        <v>1</v>
      </c>
      <c r="L37" s="16">
        <v>2</v>
      </c>
      <c r="M37" s="16">
        <f>F18</f>
        <v>0</v>
      </c>
      <c r="N37" s="9"/>
    </row>
    <row r="38" spans="9:14" ht="16.5">
      <c r="I38" s="8" t="s">
        <v>236</v>
      </c>
      <c r="J38" s="16">
        <v>0</v>
      </c>
      <c r="K38" s="16">
        <v>1</v>
      </c>
      <c r="L38" s="16">
        <v>2</v>
      </c>
      <c r="M38" s="16">
        <f>F20</f>
        <v>0</v>
      </c>
      <c r="N38" s="9"/>
    </row>
    <row r="39" spans="9:14" ht="16.5">
      <c r="I39" s="11" t="s">
        <v>1</v>
      </c>
      <c r="J39" s="17">
        <v>0</v>
      </c>
      <c r="K39" s="17">
        <v>3</v>
      </c>
      <c r="L39" s="17">
        <v>6</v>
      </c>
      <c r="M39" s="17">
        <f>SUM(M36:M38)</f>
        <v>0</v>
      </c>
      <c r="N39" s="18"/>
    </row>
    <row r="40" spans="9:14">
      <c r="I40" s="13"/>
      <c r="J40" s="14"/>
      <c r="K40" s="14"/>
      <c r="L40" s="14"/>
      <c r="M40" s="14"/>
      <c r="N40" s="15"/>
    </row>
  </sheetData>
  <sheetProtection sheet="1" objects="1" scenarios="1"/>
  <mergeCells count="13">
    <mergeCell ref="B10:F10"/>
    <mergeCell ref="I24:N24"/>
    <mergeCell ref="B4:B5"/>
    <mergeCell ref="C4:E4"/>
    <mergeCell ref="F4:F5"/>
    <mergeCell ref="B6:F6"/>
    <mergeCell ref="B8:F8"/>
    <mergeCell ref="B17:F17"/>
    <mergeCell ref="B14:F14"/>
    <mergeCell ref="B21:F21"/>
    <mergeCell ref="B19:F19"/>
    <mergeCell ref="B12:F12"/>
    <mergeCell ref="B15:F15"/>
  </mergeCells>
  <conditionalFormatting sqref="D9">
    <cfRule type="expression" dxfId="63" priority="96" stopIfTrue="1">
      <formula>$F9=1</formula>
    </cfRule>
  </conditionalFormatting>
  <conditionalFormatting sqref="C9">
    <cfRule type="expression" dxfId="62" priority="97" stopIfTrue="1">
      <formula>OR($F9=1,$F9=2,$F9="NA")</formula>
    </cfRule>
  </conditionalFormatting>
  <conditionalFormatting sqref="E9">
    <cfRule type="expression" dxfId="61" priority="98" stopIfTrue="1">
      <formula>$F9=2</formula>
    </cfRule>
  </conditionalFormatting>
  <conditionalFormatting sqref="E18">
    <cfRule type="expression" dxfId="60" priority="31" stopIfTrue="1">
      <formula>$F18=2</formula>
    </cfRule>
  </conditionalFormatting>
  <conditionalFormatting sqref="D18">
    <cfRule type="expression" dxfId="59" priority="29" stopIfTrue="1">
      <formula>$F18=1</formula>
    </cfRule>
  </conditionalFormatting>
  <conditionalFormatting sqref="C18">
    <cfRule type="expression" dxfId="58" priority="30" stopIfTrue="1">
      <formula>OR($F18=1,$F18=2,$F18="NA")</formula>
    </cfRule>
  </conditionalFormatting>
  <conditionalFormatting sqref="E11">
    <cfRule type="expression" dxfId="57" priority="21" stopIfTrue="1">
      <formula>$F11=2</formula>
    </cfRule>
  </conditionalFormatting>
  <conditionalFormatting sqref="D11">
    <cfRule type="expression" dxfId="56" priority="19" stopIfTrue="1">
      <formula>$F11=1</formula>
    </cfRule>
  </conditionalFormatting>
  <conditionalFormatting sqref="C11">
    <cfRule type="expression" dxfId="55" priority="20" stopIfTrue="1">
      <formula>OR($F11=1,$F11=2,$F11="NA")</formula>
    </cfRule>
  </conditionalFormatting>
  <conditionalFormatting sqref="D7">
    <cfRule type="expression" dxfId="54" priority="16" stopIfTrue="1">
      <formula>$F7=1</formula>
    </cfRule>
  </conditionalFormatting>
  <conditionalFormatting sqref="C7">
    <cfRule type="expression" dxfId="53" priority="17" stopIfTrue="1">
      <formula>OR($F7=1,$F7=2,$F7="NA")</formula>
    </cfRule>
  </conditionalFormatting>
  <conditionalFormatting sqref="E7">
    <cfRule type="expression" dxfId="52" priority="18" stopIfTrue="1">
      <formula>$F7=2</formula>
    </cfRule>
  </conditionalFormatting>
  <conditionalFormatting sqref="E13">
    <cfRule type="expression" dxfId="51" priority="12" stopIfTrue="1">
      <formula>$F13=2</formula>
    </cfRule>
  </conditionalFormatting>
  <conditionalFormatting sqref="D13">
    <cfRule type="expression" dxfId="50" priority="10" stopIfTrue="1">
      <formula>$F13=1</formula>
    </cfRule>
  </conditionalFormatting>
  <conditionalFormatting sqref="C13">
    <cfRule type="expression" dxfId="49" priority="11" stopIfTrue="1">
      <formula>OR($F13=1,$F13=2,$F13="NA")</formula>
    </cfRule>
  </conditionalFormatting>
  <conditionalFormatting sqref="E16">
    <cfRule type="expression" dxfId="48" priority="3" stopIfTrue="1">
      <formula>$F16=2</formula>
    </cfRule>
  </conditionalFormatting>
  <conditionalFormatting sqref="D16">
    <cfRule type="expression" dxfId="47" priority="1" stopIfTrue="1">
      <formula>$F16=1</formula>
    </cfRule>
  </conditionalFormatting>
  <conditionalFormatting sqref="C16">
    <cfRule type="expression" dxfId="46" priority="2" stopIfTrue="1">
      <formula>OR($F16=1,$F16=2,$F16="NA")</formula>
    </cfRule>
  </conditionalFormatting>
  <conditionalFormatting sqref="E20">
    <cfRule type="expression" dxfId="45" priority="6" stopIfTrue="1">
      <formula>$F20=2</formula>
    </cfRule>
  </conditionalFormatting>
  <conditionalFormatting sqref="D20">
    <cfRule type="expression" dxfId="44" priority="4" stopIfTrue="1">
      <formula>$F20=1</formula>
    </cfRule>
  </conditionalFormatting>
  <conditionalFormatting sqref="C20">
    <cfRule type="expression" dxfId="43" priority="5" stopIfTrue="1">
      <formula>OR($F20=1,$F20=2,$F20="NA")</formula>
    </cfRule>
  </conditionalFormatting>
  <printOptions horizontalCentered="1"/>
  <pageMargins left="0.19685039370078741" right="0.19685039370078741" top="0.19685039370078741" bottom="0.19685039370078741" header="0.31496062992125984" footer="0.31496062992125984"/>
  <pageSetup paperSize="9" scale="61" fitToHeight="0" orientation="portrait" r:id="rId1"/>
  <headerFooter>
    <oddFooter>&amp;C&amp;P of &amp;N</oddFooter>
  </headerFooter>
  <rowBreaks count="1" manualBreakCount="1">
    <brk id="21" max="16383" man="1"/>
  </rowBreaks>
  <drawing r:id="rId2"/>
</worksheet>
</file>

<file path=xl/worksheets/sheet5.xml><?xml version="1.0" encoding="utf-8"?>
<worksheet xmlns="http://schemas.openxmlformats.org/spreadsheetml/2006/main" xmlns:r="http://schemas.openxmlformats.org/officeDocument/2006/relationships">
  <sheetPr codeName="Sheet5">
    <tabColor rgb="FF00B050"/>
    <pageSetUpPr fitToPage="1"/>
  </sheetPr>
  <dimension ref="B1:N36"/>
  <sheetViews>
    <sheetView showGridLines="0" topLeftCell="A18" zoomScaleNormal="100" zoomScaleSheetLayoutView="89" workbookViewId="0">
      <selection activeCell="F7" sqref="F7"/>
    </sheetView>
  </sheetViews>
  <sheetFormatPr defaultRowHeight="15"/>
  <cols>
    <col min="1" max="1" width="2.7109375" customWidth="1"/>
    <col min="2" max="2" width="20.5703125" customWidth="1"/>
    <col min="3" max="3" width="34.42578125" customWidth="1"/>
    <col min="4" max="4" width="34.140625" customWidth="1"/>
    <col min="5" max="5" width="57.28515625" bestFit="1" customWidth="1"/>
    <col min="6" max="6" width="16.5703125" style="28" customWidth="1"/>
    <col min="7" max="7" width="22.85546875" customWidth="1"/>
    <col min="8" max="8" width="9.140625" hidden="1" customWidth="1"/>
    <col min="9" max="9" width="62.85546875" customWidth="1"/>
    <col min="13" max="13" width="25.140625" bestFit="1" customWidth="1"/>
    <col min="14" max="14" width="37.42578125" bestFit="1" customWidth="1"/>
  </cols>
  <sheetData>
    <row r="1" spans="2:6" s="39" customFormat="1" ht="27" customHeight="1">
      <c r="B1" s="31"/>
      <c r="C1" s="31"/>
      <c r="D1" s="63">
        <f>'Cover Page'!C12</f>
        <v>0</v>
      </c>
      <c r="E1" s="38"/>
      <c r="F1" s="64">
        <f>'Cover Page'!C18</f>
        <v>0</v>
      </c>
    </row>
    <row r="2" spans="2:6" ht="27" customHeight="1">
      <c r="B2" s="1"/>
      <c r="C2" s="1"/>
      <c r="D2" s="1"/>
      <c r="E2" s="1"/>
      <c r="F2" s="29"/>
    </row>
    <row r="3" spans="2:6" ht="19.5" thickBot="1">
      <c r="B3" s="34"/>
      <c r="C3" s="2"/>
      <c r="D3" s="2"/>
      <c r="E3" s="2"/>
      <c r="F3" s="30"/>
    </row>
    <row r="4" spans="2:6" ht="17.25" thickBot="1">
      <c r="B4" s="107" t="s">
        <v>9</v>
      </c>
      <c r="C4" s="109" t="s">
        <v>10</v>
      </c>
      <c r="D4" s="109"/>
      <c r="E4" s="109"/>
      <c r="F4" s="110" t="s">
        <v>12</v>
      </c>
    </row>
    <row r="5" spans="2:6" ht="17.25" thickBot="1">
      <c r="B5" s="108"/>
      <c r="C5" s="32">
        <v>0</v>
      </c>
      <c r="D5" s="33">
        <v>1</v>
      </c>
      <c r="E5" s="42">
        <v>2</v>
      </c>
      <c r="F5" s="111"/>
    </row>
    <row r="6" spans="2:6" ht="17.25" thickBot="1">
      <c r="B6" s="101" t="s">
        <v>14</v>
      </c>
      <c r="C6" s="102"/>
      <c r="D6" s="102"/>
      <c r="E6" s="102"/>
      <c r="F6" s="103"/>
    </row>
    <row r="7" spans="2:6" ht="49.5">
      <c r="B7" s="35" t="s">
        <v>279</v>
      </c>
      <c r="C7" s="36" t="s">
        <v>120</v>
      </c>
      <c r="D7" s="37" t="s">
        <v>113</v>
      </c>
      <c r="E7" s="37" t="s">
        <v>114</v>
      </c>
      <c r="F7" s="69"/>
    </row>
    <row r="8" spans="2:6" ht="17.25" thickBot="1">
      <c r="B8" s="104" t="s">
        <v>11</v>
      </c>
      <c r="C8" s="105"/>
      <c r="D8" s="105"/>
      <c r="E8" s="105"/>
      <c r="F8" s="106"/>
    </row>
    <row r="9" spans="2:6" ht="33">
      <c r="B9" s="35" t="s">
        <v>280</v>
      </c>
      <c r="C9" s="36" t="s">
        <v>117</v>
      </c>
      <c r="D9" s="37" t="s">
        <v>118</v>
      </c>
      <c r="E9" s="37" t="s">
        <v>119</v>
      </c>
      <c r="F9" s="69"/>
    </row>
    <row r="10" spans="2:6" ht="17.25" thickBot="1">
      <c r="B10" s="104" t="s">
        <v>11</v>
      </c>
      <c r="C10" s="105"/>
      <c r="D10" s="105"/>
      <c r="E10" s="105"/>
      <c r="F10" s="106"/>
    </row>
    <row r="11" spans="2:6" ht="49.5">
      <c r="B11" s="35" t="s">
        <v>281</v>
      </c>
      <c r="C11" s="36" t="s">
        <v>125</v>
      </c>
      <c r="D11" s="37"/>
      <c r="E11" s="37" t="s">
        <v>121</v>
      </c>
      <c r="F11" s="69"/>
    </row>
    <row r="12" spans="2:6" ht="17.25" thickBot="1">
      <c r="B12" s="104" t="s">
        <v>11</v>
      </c>
      <c r="C12" s="105"/>
      <c r="D12" s="105"/>
      <c r="E12" s="105"/>
      <c r="F12" s="106"/>
    </row>
    <row r="13" spans="2:6" ht="82.5">
      <c r="B13" s="35" t="s">
        <v>282</v>
      </c>
      <c r="C13" s="36" t="s">
        <v>122</v>
      </c>
      <c r="D13" s="37" t="s">
        <v>123</v>
      </c>
      <c r="E13" s="75" t="s">
        <v>124</v>
      </c>
      <c r="F13" s="69"/>
    </row>
    <row r="14" spans="2:6" ht="17.25" thickBot="1">
      <c r="B14" s="104" t="s">
        <v>11</v>
      </c>
      <c r="C14" s="105"/>
      <c r="D14" s="105"/>
      <c r="E14" s="105"/>
      <c r="F14" s="106"/>
    </row>
    <row r="15" spans="2:6" ht="66">
      <c r="B15" s="35" t="s">
        <v>283</v>
      </c>
      <c r="C15" s="74" t="s">
        <v>126</v>
      </c>
      <c r="D15" s="75" t="s">
        <v>127</v>
      </c>
      <c r="E15" s="75" t="s">
        <v>128</v>
      </c>
      <c r="F15" s="69"/>
    </row>
    <row r="16" spans="2:6" ht="17.25" thickBot="1">
      <c r="B16" s="104" t="s">
        <v>11</v>
      </c>
      <c r="C16" s="105"/>
      <c r="D16" s="105"/>
      <c r="E16" s="105"/>
      <c r="F16" s="106"/>
    </row>
    <row r="17" spans="2:14" ht="150.75" customHeight="1">
      <c r="B17" s="35" t="s">
        <v>284</v>
      </c>
      <c r="C17" s="36" t="s">
        <v>146</v>
      </c>
      <c r="D17" s="37" t="s">
        <v>145</v>
      </c>
      <c r="E17" s="37" t="s">
        <v>147</v>
      </c>
      <c r="F17" s="69"/>
    </row>
    <row r="18" spans="2:14" ht="17.25" thickBot="1">
      <c r="B18" s="104" t="s">
        <v>11</v>
      </c>
      <c r="C18" s="105"/>
      <c r="D18" s="105"/>
      <c r="E18" s="105"/>
      <c r="F18" s="106"/>
    </row>
    <row r="19" spans="2:14" ht="82.5">
      <c r="B19" s="35" t="s">
        <v>285</v>
      </c>
      <c r="C19" s="36" t="s">
        <v>219</v>
      </c>
      <c r="D19" s="37"/>
      <c r="E19" s="37" t="s">
        <v>218</v>
      </c>
      <c r="F19" s="89"/>
    </row>
    <row r="20" spans="2:14" ht="17.25" thickBot="1">
      <c r="B20" s="104" t="s">
        <v>11</v>
      </c>
      <c r="C20" s="105"/>
      <c r="D20" s="105"/>
      <c r="E20" s="105"/>
      <c r="F20" s="106"/>
    </row>
    <row r="23" spans="2:14" ht="16.5">
      <c r="I23" s="112" t="s">
        <v>221</v>
      </c>
      <c r="J23" s="113"/>
      <c r="K23" s="113"/>
      <c r="L23" s="113"/>
      <c r="M23" s="113"/>
      <c r="N23" s="114"/>
    </row>
    <row r="24" spans="2:14" ht="16.5">
      <c r="I24" s="77"/>
      <c r="J24" s="78"/>
      <c r="K24" s="78"/>
      <c r="L24" s="78"/>
      <c r="M24" s="78"/>
      <c r="N24" s="79"/>
    </row>
    <row r="25" spans="2:14" ht="16.5">
      <c r="I25" s="8"/>
      <c r="J25" s="80"/>
      <c r="K25" s="80"/>
      <c r="L25" s="80"/>
      <c r="M25" s="80"/>
      <c r="N25" s="81"/>
    </row>
    <row r="26" spans="2:14" ht="16.5">
      <c r="I26" s="8"/>
      <c r="J26" s="82" t="s">
        <v>222</v>
      </c>
      <c r="K26" s="83" t="s">
        <v>223</v>
      </c>
      <c r="L26" s="84" t="s">
        <v>224</v>
      </c>
      <c r="M26" s="85" t="s">
        <v>225</v>
      </c>
      <c r="N26" s="86" t="s">
        <v>5</v>
      </c>
    </row>
    <row r="27" spans="2:14" ht="16.5">
      <c r="I27" s="10" t="s">
        <v>238</v>
      </c>
      <c r="J27" s="80"/>
      <c r="K27" s="80"/>
      <c r="L27" s="80"/>
      <c r="M27" s="80" t="s">
        <v>226</v>
      </c>
      <c r="N27" s="81" t="s">
        <v>227</v>
      </c>
    </row>
    <row r="28" spans="2:14" ht="16.5">
      <c r="I28" s="8" t="s">
        <v>112</v>
      </c>
      <c r="J28" s="16">
        <v>0</v>
      </c>
      <c r="K28" s="16">
        <v>1</v>
      </c>
      <c r="L28" s="16">
        <v>2</v>
      </c>
      <c r="M28" s="16">
        <f>F7</f>
        <v>0</v>
      </c>
      <c r="N28" s="9"/>
    </row>
    <row r="29" spans="2:14" ht="16.5">
      <c r="I29" s="8" t="s">
        <v>115</v>
      </c>
      <c r="J29" s="16">
        <v>0</v>
      </c>
      <c r="K29" s="16">
        <v>1</v>
      </c>
      <c r="L29" s="16">
        <v>2</v>
      </c>
      <c r="M29" s="16">
        <f>F9</f>
        <v>0</v>
      </c>
      <c r="N29" s="9"/>
    </row>
    <row r="30" spans="2:14" ht="16.5">
      <c r="I30" s="8" t="s">
        <v>134</v>
      </c>
      <c r="J30" s="16">
        <v>0</v>
      </c>
      <c r="K30" s="16">
        <v>1</v>
      </c>
      <c r="L30" s="16">
        <v>2</v>
      </c>
      <c r="M30" s="16">
        <f>F11</f>
        <v>0</v>
      </c>
      <c r="N30" s="9"/>
    </row>
    <row r="31" spans="2:14" ht="16.5">
      <c r="I31" s="8" t="s">
        <v>132</v>
      </c>
      <c r="J31" s="16">
        <v>0</v>
      </c>
      <c r="K31" s="16">
        <v>1</v>
      </c>
      <c r="L31" s="16">
        <v>2</v>
      </c>
      <c r="M31" s="16">
        <f>F13</f>
        <v>0</v>
      </c>
      <c r="N31" s="9"/>
    </row>
    <row r="32" spans="2:14" ht="16.5">
      <c r="I32" s="8" t="s">
        <v>116</v>
      </c>
      <c r="J32" s="16">
        <v>0</v>
      </c>
      <c r="K32" s="16">
        <v>1</v>
      </c>
      <c r="L32" s="16">
        <v>2</v>
      </c>
      <c r="M32" s="16">
        <f>F15</f>
        <v>0</v>
      </c>
      <c r="N32" s="9"/>
    </row>
    <row r="33" spans="9:14" ht="16.5">
      <c r="I33" s="8" t="s">
        <v>135</v>
      </c>
      <c r="J33" s="16">
        <v>0</v>
      </c>
      <c r="K33" s="16">
        <v>1</v>
      </c>
      <c r="L33" s="16">
        <v>2</v>
      </c>
      <c r="M33" s="16">
        <f>F17</f>
        <v>0</v>
      </c>
      <c r="N33" s="9"/>
    </row>
    <row r="34" spans="9:14" ht="16.5">
      <c r="I34" s="8" t="s">
        <v>217</v>
      </c>
      <c r="J34" s="16">
        <v>0</v>
      </c>
      <c r="K34" s="16">
        <v>1</v>
      </c>
      <c r="L34" s="16">
        <v>2</v>
      </c>
      <c r="M34" s="16">
        <f>F19</f>
        <v>0</v>
      </c>
      <c r="N34" s="9"/>
    </row>
    <row r="35" spans="9:14" ht="16.5">
      <c r="I35" s="11" t="s">
        <v>1</v>
      </c>
      <c r="J35" s="23">
        <v>0</v>
      </c>
      <c r="K35" s="23">
        <v>7</v>
      </c>
      <c r="L35" s="23">
        <v>14</v>
      </c>
      <c r="M35" s="23">
        <f>SUM(M28:M34)</f>
        <v>0</v>
      </c>
      <c r="N35" s="24"/>
    </row>
    <row r="36" spans="9:14">
      <c r="I36" s="13"/>
      <c r="J36" s="14"/>
      <c r="K36" s="14"/>
      <c r="L36" s="14"/>
      <c r="M36" s="14"/>
      <c r="N36" s="15"/>
    </row>
  </sheetData>
  <sheetProtection sheet="1" objects="1" scenarios="1"/>
  <mergeCells count="12">
    <mergeCell ref="B20:F20"/>
    <mergeCell ref="I23:N23"/>
    <mergeCell ref="B10:F10"/>
    <mergeCell ref="B12:F12"/>
    <mergeCell ref="B14:F14"/>
    <mergeCell ref="B16:F16"/>
    <mergeCell ref="B18:F18"/>
    <mergeCell ref="B6:F6"/>
    <mergeCell ref="B8:F8"/>
    <mergeCell ref="B4:B5"/>
    <mergeCell ref="C4:E4"/>
    <mergeCell ref="F4:F5"/>
  </mergeCells>
  <conditionalFormatting sqref="D9">
    <cfRule type="expression" dxfId="42" priority="51" stopIfTrue="1">
      <formula>$F9=1</formula>
    </cfRule>
  </conditionalFormatting>
  <conditionalFormatting sqref="C7 C9">
    <cfRule type="expression" dxfId="41" priority="52" stopIfTrue="1">
      <formula>OR($F7=1,$F7=2,$F7="NA")</formula>
    </cfRule>
  </conditionalFormatting>
  <conditionalFormatting sqref="E7 E9">
    <cfRule type="expression" dxfId="40" priority="53" stopIfTrue="1">
      <formula>$F7=2</formula>
    </cfRule>
  </conditionalFormatting>
  <conditionalFormatting sqref="D17">
    <cfRule type="expression" dxfId="39" priority="42" stopIfTrue="1">
      <formula>$F17=1</formula>
    </cfRule>
  </conditionalFormatting>
  <conditionalFormatting sqref="C17">
    <cfRule type="expression" dxfId="38" priority="43" stopIfTrue="1">
      <formula>OR($F17=1,$F17=2,$F17="NA")</formula>
    </cfRule>
  </conditionalFormatting>
  <conditionalFormatting sqref="E17">
    <cfRule type="expression" dxfId="37" priority="44" stopIfTrue="1">
      <formula>$F17=2</formula>
    </cfRule>
  </conditionalFormatting>
  <conditionalFormatting sqref="D7">
    <cfRule type="expression" dxfId="36" priority="41" stopIfTrue="1">
      <formula>$F7=1</formula>
    </cfRule>
  </conditionalFormatting>
  <conditionalFormatting sqref="D13">
    <cfRule type="expression" dxfId="35" priority="48" stopIfTrue="1">
      <formula>$F13=1</formula>
    </cfRule>
  </conditionalFormatting>
  <conditionalFormatting sqref="C11 C13">
    <cfRule type="expression" dxfId="34" priority="49" stopIfTrue="1">
      <formula>OR($F11=1,$F11=2,$F11="NA")</formula>
    </cfRule>
  </conditionalFormatting>
  <conditionalFormatting sqref="E11 E13">
    <cfRule type="expression" dxfId="33" priority="50" stopIfTrue="1">
      <formula>$F11=2</formula>
    </cfRule>
  </conditionalFormatting>
  <conditionalFormatting sqref="D15">
    <cfRule type="expression" dxfId="32" priority="45" stopIfTrue="1">
      <formula>$F15=1</formula>
    </cfRule>
  </conditionalFormatting>
  <conditionalFormatting sqref="C15">
    <cfRule type="expression" dxfId="31" priority="46" stopIfTrue="1">
      <formula>OR($F15=1,$F15=2,$F15="NA")</formula>
    </cfRule>
  </conditionalFormatting>
  <conditionalFormatting sqref="E15">
    <cfRule type="expression" dxfId="30" priority="47" stopIfTrue="1">
      <formula>$F15=2</formula>
    </cfRule>
  </conditionalFormatting>
  <conditionalFormatting sqref="D11">
    <cfRule type="expression" dxfId="29" priority="40" stopIfTrue="1">
      <formula>$F11=1</formula>
    </cfRule>
  </conditionalFormatting>
  <conditionalFormatting sqref="D19">
    <cfRule type="expression" dxfId="28" priority="1" stopIfTrue="1">
      <formula>$F19=1</formula>
    </cfRule>
  </conditionalFormatting>
  <conditionalFormatting sqref="C19">
    <cfRule type="expression" dxfId="27" priority="2" stopIfTrue="1">
      <formula>OR($F19=1,$F19=2,$F19="NA")</formula>
    </cfRule>
  </conditionalFormatting>
  <conditionalFormatting sqref="E19">
    <cfRule type="expression" dxfId="26" priority="3" stopIfTrue="1">
      <formula>$F19=2</formula>
    </cfRule>
  </conditionalFormatting>
  <printOptions horizontalCentered="1"/>
  <pageMargins left="0.19685039370078741" right="0.19685039370078741" top="0.19685039370078741" bottom="0.19685039370078741" header="0.31496062992125984" footer="0.31496062992125984"/>
  <pageSetup paperSize="9" scale="61" fitToHeight="0" orientation="portrait" r:id="rId1"/>
  <headerFooter>
    <oddFooter>&amp;C&amp;P of &amp;N</oddFooter>
  </headerFooter>
  <drawing r:id="rId2"/>
</worksheet>
</file>

<file path=xl/worksheets/sheet6.xml><?xml version="1.0" encoding="utf-8"?>
<worksheet xmlns="http://schemas.openxmlformats.org/spreadsheetml/2006/main" xmlns:r="http://schemas.openxmlformats.org/officeDocument/2006/relationships">
  <sheetPr codeName="Sheet6">
    <tabColor rgb="FF00B050"/>
    <pageSetUpPr fitToPage="1"/>
  </sheetPr>
  <dimension ref="B1:N45"/>
  <sheetViews>
    <sheetView showGridLines="0" topLeftCell="A11" zoomScaleNormal="100" workbookViewId="0">
      <selection activeCell="F7" sqref="F7"/>
    </sheetView>
  </sheetViews>
  <sheetFormatPr defaultRowHeight="15"/>
  <cols>
    <col min="1" max="1" width="2.7109375" customWidth="1"/>
    <col min="2" max="2" width="20.5703125" customWidth="1"/>
    <col min="3" max="3" width="34.42578125" customWidth="1"/>
    <col min="4" max="4" width="34.140625" customWidth="1"/>
    <col min="5" max="5" width="57.28515625" bestFit="1" customWidth="1"/>
    <col min="6" max="6" width="16.5703125" style="28" customWidth="1"/>
    <col min="7" max="7" width="22.85546875" customWidth="1"/>
    <col min="8" max="8" width="9.140625" hidden="1" customWidth="1"/>
    <col min="9" max="9" width="62.85546875" customWidth="1"/>
    <col min="13" max="13" width="25.140625" bestFit="1" customWidth="1"/>
    <col min="14" max="14" width="37.42578125" bestFit="1" customWidth="1"/>
  </cols>
  <sheetData>
    <row r="1" spans="2:14" s="39" customFormat="1" ht="27" customHeight="1">
      <c r="B1" s="31"/>
      <c r="C1" s="31"/>
      <c r="D1" s="63">
        <f>'Cover Page'!C12</f>
        <v>0</v>
      </c>
      <c r="E1" s="38"/>
      <c r="F1" s="64">
        <f>'Cover Page'!C18</f>
        <v>0</v>
      </c>
      <c r="I1"/>
      <c r="J1"/>
      <c r="K1"/>
      <c r="L1"/>
      <c r="M1"/>
      <c r="N1"/>
    </row>
    <row r="2" spans="2:14" ht="27" customHeight="1">
      <c r="B2" s="1"/>
      <c r="C2" s="1"/>
      <c r="D2" s="1"/>
      <c r="E2" s="1"/>
      <c r="F2" s="29"/>
    </row>
    <row r="3" spans="2:14" ht="19.5" thickBot="1">
      <c r="B3" s="34"/>
      <c r="C3" s="2"/>
      <c r="D3" s="2"/>
      <c r="E3" s="2"/>
      <c r="F3" s="30"/>
    </row>
    <row r="4" spans="2:14" ht="17.25" thickBot="1">
      <c r="B4" s="107" t="s">
        <v>9</v>
      </c>
      <c r="C4" s="109" t="s">
        <v>10</v>
      </c>
      <c r="D4" s="109"/>
      <c r="E4" s="109"/>
      <c r="F4" s="110" t="s">
        <v>12</v>
      </c>
    </row>
    <row r="5" spans="2:14" ht="17.25" thickBot="1">
      <c r="B5" s="108"/>
      <c r="C5" s="32">
        <v>0</v>
      </c>
      <c r="D5" s="33">
        <v>1</v>
      </c>
      <c r="E5" s="42">
        <v>2</v>
      </c>
      <c r="F5" s="111"/>
    </row>
    <row r="6" spans="2:14" ht="17.25" thickBot="1">
      <c r="B6" s="101" t="s">
        <v>48</v>
      </c>
      <c r="C6" s="102"/>
      <c r="D6" s="102"/>
      <c r="E6" s="102"/>
      <c r="F6" s="103"/>
    </row>
    <row r="7" spans="2:14" ht="49.5">
      <c r="B7" s="35" t="s">
        <v>286</v>
      </c>
      <c r="C7" s="36" t="s">
        <v>49</v>
      </c>
      <c r="D7" s="37" t="s">
        <v>50</v>
      </c>
      <c r="E7" s="37" t="s">
        <v>51</v>
      </c>
      <c r="F7" s="69"/>
    </row>
    <row r="8" spans="2:14" ht="17.25" thickBot="1">
      <c r="B8" s="104" t="s">
        <v>11</v>
      </c>
      <c r="C8" s="105"/>
      <c r="D8" s="105"/>
      <c r="E8" s="105"/>
      <c r="F8" s="106"/>
    </row>
    <row r="9" spans="2:14" ht="66">
      <c r="B9" s="35" t="s">
        <v>287</v>
      </c>
      <c r="C9" s="36" t="s">
        <v>54</v>
      </c>
      <c r="D9" s="37" t="s">
        <v>55</v>
      </c>
      <c r="E9" s="37" t="s">
        <v>56</v>
      </c>
      <c r="F9" s="69"/>
    </row>
    <row r="10" spans="2:14" ht="17.25" thickBot="1">
      <c r="B10" s="104" t="s">
        <v>11</v>
      </c>
      <c r="C10" s="105"/>
      <c r="D10" s="105"/>
      <c r="E10" s="105"/>
      <c r="F10" s="106"/>
    </row>
    <row r="11" spans="2:14" ht="73.5">
      <c r="B11" s="35" t="s">
        <v>288</v>
      </c>
      <c r="C11" s="36" t="s">
        <v>57</v>
      </c>
      <c r="D11" s="37" t="s">
        <v>58</v>
      </c>
      <c r="E11" s="37" t="s">
        <v>59</v>
      </c>
      <c r="F11" s="69"/>
    </row>
    <row r="12" spans="2:14" ht="17.25" thickBot="1">
      <c r="B12" s="104" t="s">
        <v>11</v>
      </c>
      <c r="C12" s="105"/>
      <c r="D12" s="105"/>
      <c r="E12" s="105"/>
      <c r="F12" s="106"/>
    </row>
    <row r="13" spans="2:14" ht="285">
      <c r="B13" s="73" t="s">
        <v>289</v>
      </c>
      <c r="C13" s="71" t="s">
        <v>99</v>
      </c>
      <c r="D13" s="72" t="s">
        <v>129</v>
      </c>
      <c r="E13" s="72" t="s">
        <v>130</v>
      </c>
      <c r="F13" s="69"/>
    </row>
    <row r="14" spans="2:14" ht="17.25" thickBot="1">
      <c r="B14" s="104" t="s">
        <v>11</v>
      </c>
      <c r="C14" s="105"/>
      <c r="D14" s="105"/>
      <c r="E14" s="105"/>
      <c r="F14" s="106"/>
    </row>
    <row r="15" spans="2:14" ht="49.5">
      <c r="B15" s="35" t="s">
        <v>290</v>
      </c>
      <c r="C15" s="36" t="s">
        <v>63</v>
      </c>
      <c r="D15" s="37"/>
      <c r="E15" s="37" t="s">
        <v>64</v>
      </c>
      <c r="F15" s="69"/>
    </row>
    <row r="16" spans="2:14" ht="17.25" thickBot="1">
      <c r="B16" s="104" t="s">
        <v>11</v>
      </c>
      <c r="C16" s="105"/>
      <c r="D16" s="105"/>
      <c r="E16" s="105"/>
      <c r="F16" s="106"/>
    </row>
    <row r="17" spans="2:14" ht="33">
      <c r="B17" s="35" t="s">
        <v>291</v>
      </c>
      <c r="C17" s="36" t="s">
        <v>65</v>
      </c>
      <c r="D17" s="37" t="s">
        <v>66</v>
      </c>
      <c r="E17" s="37" t="s">
        <v>67</v>
      </c>
      <c r="F17" s="69"/>
    </row>
    <row r="18" spans="2:14" ht="17.25" thickBot="1">
      <c r="B18" s="104" t="s">
        <v>11</v>
      </c>
      <c r="C18" s="105"/>
      <c r="D18" s="105"/>
      <c r="E18" s="105"/>
      <c r="F18" s="106"/>
    </row>
    <row r="19" spans="2:14" ht="90">
      <c r="B19" s="35" t="s">
        <v>292</v>
      </c>
      <c r="C19" s="36" t="s">
        <v>74</v>
      </c>
      <c r="D19" s="37" t="s">
        <v>75</v>
      </c>
      <c r="E19" s="37" t="s">
        <v>100</v>
      </c>
      <c r="F19" s="69"/>
    </row>
    <row r="20" spans="2:14" ht="17.25" thickBot="1">
      <c r="B20" s="104" t="s">
        <v>11</v>
      </c>
      <c r="C20" s="105"/>
      <c r="D20" s="105"/>
      <c r="E20" s="105"/>
      <c r="F20" s="106"/>
    </row>
    <row r="21" spans="2:14" ht="49.5">
      <c r="B21" s="35" t="s">
        <v>293</v>
      </c>
      <c r="C21" s="36" t="s">
        <v>70</v>
      </c>
      <c r="D21" s="37" t="s">
        <v>69</v>
      </c>
      <c r="E21" s="37" t="s">
        <v>71</v>
      </c>
      <c r="F21" s="69"/>
    </row>
    <row r="22" spans="2:14" ht="17.25" thickBot="1">
      <c r="B22" s="104" t="s">
        <v>11</v>
      </c>
      <c r="C22" s="105"/>
      <c r="D22" s="105"/>
      <c r="E22" s="105"/>
      <c r="F22" s="106"/>
    </row>
    <row r="23" spans="2:14" ht="306" customHeight="1">
      <c r="B23" s="35" t="s">
        <v>294</v>
      </c>
      <c r="C23" s="36" t="s">
        <v>111</v>
      </c>
      <c r="D23" s="37" t="s">
        <v>97</v>
      </c>
      <c r="E23" s="37" t="s">
        <v>98</v>
      </c>
      <c r="F23" s="69"/>
    </row>
    <row r="24" spans="2:14" ht="17.25" thickBot="1">
      <c r="B24" s="104" t="s">
        <v>11</v>
      </c>
      <c r="C24" s="105"/>
      <c r="D24" s="105"/>
      <c r="E24" s="105"/>
      <c r="F24" s="106"/>
    </row>
    <row r="25" spans="2:14" ht="49.5">
      <c r="B25" s="35" t="s">
        <v>295</v>
      </c>
      <c r="C25" s="36" t="s">
        <v>73</v>
      </c>
      <c r="D25" s="37" t="s">
        <v>72</v>
      </c>
      <c r="E25" s="37" t="s">
        <v>62</v>
      </c>
      <c r="F25" s="69"/>
    </row>
    <row r="26" spans="2:14" ht="17.25" thickBot="1">
      <c r="B26" s="104" t="s">
        <v>11</v>
      </c>
      <c r="C26" s="105"/>
      <c r="D26" s="105"/>
      <c r="E26" s="105"/>
      <c r="F26" s="106"/>
    </row>
    <row r="29" spans="2:14" ht="16.5">
      <c r="I29" s="112" t="s">
        <v>221</v>
      </c>
      <c r="J29" s="113"/>
      <c r="K29" s="113"/>
      <c r="L29" s="113"/>
      <c r="M29" s="113"/>
      <c r="N29" s="114"/>
    </row>
    <row r="30" spans="2:14" ht="16.5">
      <c r="I30" s="77"/>
      <c r="J30" s="78"/>
      <c r="K30" s="78"/>
      <c r="L30" s="78"/>
      <c r="M30" s="78"/>
      <c r="N30" s="79"/>
    </row>
    <row r="31" spans="2:14" ht="16.5">
      <c r="I31" s="8"/>
      <c r="J31" s="80"/>
      <c r="K31" s="80"/>
      <c r="L31" s="80"/>
      <c r="M31" s="80"/>
      <c r="N31" s="81"/>
    </row>
    <row r="32" spans="2:14" ht="16.5">
      <c r="I32" s="8"/>
      <c r="J32" s="82" t="s">
        <v>222</v>
      </c>
      <c r="K32" s="83" t="s">
        <v>223</v>
      </c>
      <c r="L32" s="84" t="s">
        <v>224</v>
      </c>
      <c r="M32" s="85" t="s">
        <v>225</v>
      </c>
      <c r="N32" s="86" t="s">
        <v>5</v>
      </c>
    </row>
    <row r="33" spans="9:14" ht="16.5">
      <c r="I33" s="10" t="s">
        <v>238</v>
      </c>
      <c r="J33" s="80"/>
      <c r="K33" s="80"/>
      <c r="L33" s="80"/>
      <c r="M33" s="80" t="s">
        <v>226</v>
      </c>
      <c r="N33" s="81" t="s">
        <v>227</v>
      </c>
    </row>
    <row r="34" spans="9:14" ht="16.5">
      <c r="I34" s="8" t="s">
        <v>52</v>
      </c>
      <c r="J34" s="16">
        <v>0</v>
      </c>
      <c r="K34" s="16">
        <v>1</v>
      </c>
      <c r="L34" s="16">
        <v>2</v>
      </c>
      <c r="M34" s="16">
        <f>F7</f>
        <v>0</v>
      </c>
      <c r="N34" s="9"/>
    </row>
    <row r="35" spans="9:14" ht="16.5">
      <c r="I35" s="8" t="s">
        <v>53</v>
      </c>
      <c r="J35" s="16">
        <v>0</v>
      </c>
      <c r="K35" s="16">
        <v>1</v>
      </c>
      <c r="L35" s="16">
        <v>2</v>
      </c>
      <c r="M35" s="16">
        <f>F9</f>
        <v>0</v>
      </c>
      <c r="N35" s="9"/>
    </row>
    <row r="36" spans="9:14" ht="16.5">
      <c r="I36" s="8" t="s">
        <v>240</v>
      </c>
      <c r="J36" s="16">
        <v>0</v>
      </c>
      <c r="K36" s="16">
        <v>1</v>
      </c>
      <c r="L36" s="16">
        <v>2</v>
      </c>
      <c r="M36" s="16">
        <f>F11</f>
        <v>0</v>
      </c>
      <c r="N36" s="9"/>
    </row>
    <row r="37" spans="9:14" ht="16.5">
      <c r="I37" s="8" t="s">
        <v>239</v>
      </c>
      <c r="J37" s="16">
        <v>0</v>
      </c>
      <c r="K37" s="16">
        <v>1</v>
      </c>
      <c r="L37" s="16">
        <v>2</v>
      </c>
      <c r="M37" s="16">
        <f>F13</f>
        <v>0</v>
      </c>
      <c r="N37" s="9"/>
    </row>
    <row r="38" spans="9:14" ht="16.5">
      <c r="I38" s="8" t="s">
        <v>60</v>
      </c>
      <c r="J38" s="16">
        <v>0</v>
      </c>
      <c r="K38" s="16">
        <v>1</v>
      </c>
      <c r="L38" s="16">
        <v>2</v>
      </c>
      <c r="M38" s="16">
        <f>F15</f>
        <v>0</v>
      </c>
      <c r="N38" s="9"/>
    </row>
    <row r="39" spans="9:14" ht="16.5">
      <c r="I39" s="8" t="s">
        <v>61</v>
      </c>
      <c r="J39" s="16">
        <v>0</v>
      </c>
      <c r="K39" s="16">
        <v>1</v>
      </c>
      <c r="L39" s="16">
        <v>2</v>
      </c>
      <c r="M39" s="16">
        <f>F17</f>
        <v>0</v>
      </c>
      <c r="N39" s="9"/>
    </row>
    <row r="40" spans="9:14" ht="18" customHeight="1">
      <c r="I40" s="8" t="s">
        <v>241</v>
      </c>
      <c r="J40" s="16">
        <v>0</v>
      </c>
      <c r="K40" s="16">
        <v>1</v>
      </c>
      <c r="L40" s="16">
        <v>2</v>
      </c>
      <c r="M40" s="16">
        <f>F19</f>
        <v>0</v>
      </c>
      <c r="N40" s="9"/>
    </row>
    <row r="41" spans="9:14" ht="16.5">
      <c r="I41" s="8" t="s">
        <v>68</v>
      </c>
      <c r="J41" s="16">
        <v>0</v>
      </c>
      <c r="K41" s="16">
        <v>1</v>
      </c>
      <c r="L41" s="16">
        <v>2</v>
      </c>
      <c r="M41" s="16">
        <f>F21</f>
        <v>0</v>
      </c>
      <c r="N41" s="9"/>
    </row>
    <row r="42" spans="9:14" ht="16.5">
      <c r="I42" s="8" t="s">
        <v>77</v>
      </c>
      <c r="J42" s="16">
        <v>0</v>
      </c>
      <c r="K42" s="16">
        <v>1</v>
      </c>
      <c r="L42" s="16">
        <v>2</v>
      </c>
      <c r="M42" s="16">
        <f>F23</f>
        <v>0</v>
      </c>
      <c r="N42" s="9"/>
    </row>
    <row r="43" spans="9:14" ht="16.5">
      <c r="I43" s="8" t="s">
        <v>3</v>
      </c>
      <c r="J43" s="16">
        <v>0</v>
      </c>
      <c r="K43" s="16">
        <v>1</v>
      </c>
      <c r="L43" s="16">
        <v>2</v>
      </c>
      <c r="M43" s="16">
        <f>F25</f>
        <v>0</v>
      </c>
      <c r="N43" s="9"/>
    </row>
    <row r="44" spans="9:14" ht="16.5">
      <c r="I44" s="11" t="s">
        <v>1</v>
      </c>
      <c r="J44" s="23">
        <v>0</v>
      </c>
      <c r="K44" s="23">
        <v>10</v>
      </c>
      <c r="L44" s="23">
        <v>20</v>
      </c>
      <c r="M44" s="23">
        <f>SUM(M34:M43)</f>
        <v>0</v>
      </c>
      <c r="N44" s="24"/>
    </row>
    <row r="45" spans="9:14">
      <c r="I45" s="13"/>
      <c r="J45" s="14"/>
      <c r="K45" s="14"/>
      <c r="L45" s="14"/>
      <c r="M45" s="14"/>
      <c r="N45" s="15"/>
    </row>
  </sheetData>
  <sheetProtection sheet="1" objects="1" scenarios="1"/>
  <mergeCells count="15">
    <mergeCell ref="I29:N29"/>
    <mergeCell ref="B22:F22"/>
    <mergeCell ref="B26:F26"/>
    <mergeCell ref="B6:F6"/>
    <mergeCell ref="B8:F8"/>
    <mergeCell ref="B10:F10"/>
    <mergeCell ref="B12:F12"/>
    <mergeCell ref="B14:F14"/>
    <mergeCell ref="B16:F16"/>
    <mergeCell ref="B24:F24"/>
    <mergeCell ref="B4:B5"/>
    <mergeCell ref="C4:E4"/>
    <mergeCell ref="F4:F5"/>
    <mergeCell ref="B18:F18"/>
    <mergeCell ref="B20:F20"/>
  </mergeCells>
  <conditionalFormatting sqref="D13">
    <cfRule type="expression" dxfId="25" priority="61" stopIfTrue="1">
      <formula>$F13=1</formula>
    </cfRule>
  </conditionalFormatting>
  <conditionalFormatting sqref="C13">
    <cfRule type="expression" dxfId="24" priority="62" stopIfTrue="1">
      <formula>OR($F13=1,$F13=2,$F13="NA")</formula>
    </cfRule>
  </conditionalFormatting>
  <conditionalFormatting sqref="E13">
    <cfRule type="expression" dxfId="23" priority="63" stopIfTrue="1">
      <formula>$F13=2</formula>
    </cfRule>
  </conditionalFormatting>
  <conditionalFormatting sqref="D7 D9 D11 D15">
    <cfRule type="expression" dxfId="22" priority="58" stopIfTrue="1">
      <formula>$F7=1</formula>
    </cfRule>
  </conditionalFormatting>
  <conditionalFormatting sqref="C7 C9 C11 C15">
    <cfRule type="expression" dxfId="21" priority="59" stopIfTrue="1">
      <formula>OR($F7=1,$F7=2,$F7="NA")</formula>
    </cfRule>
  </conditionalFormatting>
  <conditionalFormatting sqref="E7 E9 E11 E15">
    <cfRule type="expression" dxfId="20" priority="60" stopIfTrue="1">
      <formula>$F7=2</formula>
    </cfRule>
  </conditionalFormatting>
  <conditionalFormatting sqref="D17">
    <cfRule type="expression" dxfId="19" priority="55" stopIfTrue="1">
      <formula>$F17=1</formula>
    </cfRule>
  </conditionalFormatting>
  <conditionalFormatting sqref="C17">
    <cfRule type="expression" dxfId="18" priority="56" stopIfTrue="1">
      <formula>OR($F17=1,$F17=2,$F17="NA")</formula>
    </cfRule>
  </conditionalFormatting>
  <conditionalFormatting sqref="E17">
    <cfRule type="expression" dxfId="17" priority="57" stopIfTrue="1">
      <formula>$F17=2</formula>
    </cfRule>
  </conditionalFormatting>
  <conditionalFormatting sqref="D19">
    <cfRule type="expression" dxfId="16" priority="52" stopIfTrue="1">
      <formula>$F19=1</formula>
    </cfRule>
  </conditionalFormatting>
  <conditionalFormatting sqref="C19">
    <cfRule type="expression" dxfId="15" priority="53" stopIfTrue="1">
      <formula>OR($F19=1,$F19=2,$F19="NA")</formula>
    </cfRule>
  </conditionalFormatting>
  <conditionalFormatting sqref="E19">
    <cfRule type="expression" dxfId="14" priority="54" stopIfTrue="1">
      <formula>$F19=2</formula>
    </cfRule>
  </conditionalFormatting>
  <conditionalFormatting sqref="D25">
    <cfRule type="expression" dxfId="13" priority="49" stopIfTrue="1">
      <formula>$F25=1</formula>
    </cfRule>
  </conditionalFormatting>
  <conditionalFormatting sqref="C25">
    <cfRule type="expression" dxfId="12" priority="50" stopIfTrue="1">
      <formula>OR($F25=1,$F25=2,$F25="NA")</formula>
    </cfRule>
  </conditionalFormatting>
  <conditionalFormatting sqref="E25">
    <cfRule type="expression" dxfId="11" priority="51" stopIfTrue="1">
      <formula>$F25=2</formula>
    </cfRule>
  </conditionalFormatting>
  <conditionalFormatting sqref="D21">
    <cfRule type="expression" dxfId="10" priority="46" stopIfTrue="1">
      <formula>$F21=1</formula>
    </cfRule>
  </conditionalFormatting>
  <conditionalFormatting sqref="C21">
    <cfRule type="expression" dxfId="9" priority="47" stopIfTrue="1">
      <formula>OR($F21=1,$F21=2,$F21="NA")</formula>
    </cfRule>
  </conditionalFormatting>
  <conditionalFormatting sqref="E21">
    <cfRule type="expression" dxfId="8" priority="48" stopIfTrue="1">
      <formula>$F21=2</formula>
    </cfRule>
  </conditionalFormatting>
  <conditionalFormatting sqref="D23">
    <cfRule type="expression" dxfId="7" priority="1" stopIfTrue="1">
      <formula>$F23=1</formula>
    </cfRule>
  </conditionalFormatting>
  <conditionalFormatting sqref="C23">
    <cfRule type="expression" dxfId="6" priority="2" stopIfTrue="1">
      <formula>OR($F23=1,$F23=2,$F23="NA")</formula>
    </cfRule>
  </conditionalFormatting>
  <conditionalFormatting sqref="E23">
    <cfRule type="expression" dxfId="5" priority="3" stopIfTrue="1">
      <formula>$F23=2</formula>
    </cfRule>
  </conditionalFormatting>
  <printOptions horizontalCentered="1"/>
  <pageMargins left="0.19685039370078741" right="0.19685039370078741" top="0.19685039370078741" bottom="0.19685039370078741" header="0.31496062992125984" footer="0.31496062992125984"/>
  <pageSetup paperSize="9" scale="61" fitToHeight="0" orientation="portrait" r:id="rId1"/>
  <headerFooter>
    <oddFooter>&amp;C&amp;P of &amp;N</oddFooter>
  </headerFooter>
  <rowBreaks count="1" manualBreakCount="1">
    <brk id="26" max="16383" man="1"/>
  </rowBreaks>
  <colBreaks count="2" manualBreakCount="2">
    <brk id="1" max="1048575" man="1"/>
    <brk id="6" max="1048575" man="1"/>
  </colBreaks>
  <drawing r:id="rId2"/>
</worksheet>
</file>

<file path=xl/worksheets/sheet7.xml><?xml version="1.0" encoding="utf-8"?>
<worksheet xmlns="http://schemas.openxmlformats.org/spreadsheetml/2006/main" xmlns:r="http://schemas.openxmlformats.org/officeDocument/2006/relationships">
  <sheetPr codeName="Sheet7">
    <tabColor rgb="FFFF0000"/>
  </sheetPr>
  <dimension ref="M1:X54"/>
  <sheetViews>
    <sheetView showGridLines="0" view="pageLayout" zoomScaleNormal="75" workbookViewId="0">
      <selection activeCell="A29" sqref="A29"/>
    </sheetView>
  </sheetViews>
  <sheetFormatPr defaultRowHeight="15"/>
  <cols>
    <col min="13" max="14" width="8.7109375" customWidth="1"/>
    <col min="15" max="15" width="59.5703125" customWidth="1"/>
    <col min="16" max="16" width="32.42578125" bestFit="1" customWidth="1"/>
    <col min="18" max="18" width="5.28515625" bestFit="1" customWidth="1"/>
    <col min="19" max="19" width="15.140625" bestFit="1" customWidth="1"/>
    <col min="20" max="20" width="30.85546875" customWidth="1"/>
    <col min="22" max="22" width="10.7109375" bestFit="1" customWidth="1"/>
    <col min="23" max="23" width="8.42578125" bestFit="1" customWidth="1"/>
    <col min="24" max="24" width="11.28515625" bestFit="1" customWidth="1"/>
    <col min="25" max="25" width="87.140625" bestFit="1" customWidth="1"/>
  </cols>
  <sheetData>
    <row r="1" spans="13:24" ht="16.5">
      <c r="M1" s="1"/>
      <c r="P1" s="1"/>
      <c r="Q1" s="1"/>
      <c r="R1" s="1"/>
      <c r="S1" s="1"/>
      <c r="T1" s="1"/>
      <c r="U1" s="2"/>
      <c r="V1" s="2"/>
      <c r="W1" s="2"/>
      <c r="X1" s="2"/>
    </row>
    <row r="2" spans="13:24" ht="16.5">
      <c r="M2" s="2"/>
      <c r="P2" s="25"/>
      <c r="Q2" s="26" t="s">
        <v>19</v>
      </c>
      <c r="R2" s="27" t="s">
        <v>18</v>
      </c>
      <c r="S2" s="27" t="s">
        <v>0</v>
      </c>
      <c r="T2" s="25"/>
      <c r="U2" s="27" t="s">
        <v>20</v>
      </c>
      <c r="V2" s="27" t="s">
        <v>21</v>
      </c>
      <c r="W2" s="27" t="s">
        <v>22</v>
      </c>
      <c r="X2" s="27" t="s">
        <v>23</v>
      </c>
    </row>
    <row r="3" spans="13:24" ht="16.5">
      <c r="M3" s="2"/>
      <c r="P3" s="25" t="s">
        <v>168</v>
      </c>
      <c r="Q3" s="25">
        <f>'Risk Control'!F7+'Risk Control'!F9+'Risk Control'!F11+'Risk Control'!F13+'Risk Control'!F15+'Risk Control'!F17+'Risk Control'!F19+'Risk Control'!F21+'Risk Control'!F23+'Risk Control'!F25+'Risk Control'!F27+'Risk Control'!F29</f>
        <v>0</v>
      </c>
      <c r="R3" s="25">
        <v>24</v>
      </c>
      <c r="S3" s="25" t="b">
        <f>ISERROR(Q3)</f>
        <v>0</v>
      </c>
      <c r="T3" s="25" t="str">
        <f>IF(S3=TRUE,"Risk Assessment and Control NA",P3)</f>
        <v>Risk Assessment and Control</v>
      </c>
      <c r="U3" s="25">
        <f>IF(S3=TRUE,NA(),100*Q3/R3)</f>
        <v>0</v>
      </c>
      <c r="V3" s="87">
        <v>100</v>
      </c>
      <c r="W3" s="87">
        <v>0</v>
      </c>
      <c r="X3" s="25">
        <v>50</v>
      </c>
    </row>
    <row r="4" spans="13:24" ht="16.5">
      <c r="M4" s="2"/>
      <c r="P4" s="25" t="s">
        <v>13</v>
      </c>
      <c r="Q4" s="25">
        <f>'Risk Control'!F32+'Risk Control'!F34+'Risk Control'!F36</f>
        <v>0</v>
      </c>
      <c r="R4" s="25">
        <v>6</v>
      </c>
      <c r="S4" s="25" t="b">
        <f t="shared" ref="S4:S11" si="0">ISERROR(Q4)</f>
        <v>0</v>
      </c>
      <c r="T4" s="25" t="str">
        <f>IF(S4=TRUE,"Leadership NA",P4)</f>
        <v>Leadership</v>
      </c>
      <c r="U4" s="25">
        <f t="shared" ref="U4:U11" si="1">IF(S4=TRUE,NA(),100*Q4/R4)</f>
        <v>0</v>
      </c>
      <c r="V4" s="87">
        <v>100</v>
      </c>
      <c r="W4" s="87">
        <v>0</v>
      </c>
      <c r="X4" s="25">
        <v>50</v>
      </c>
    </row>
    <row r="5" spans="13:24" ht="16.5">
      <c r="M5" s="2"/>
      <c r="P5" s="25" t="s">
        <v>244</v>
      </c>
      <c r="Q5" s="25">
        <f>'Risk Control'!F39+'Risk Control'!F41+'Risk Control'!F43+'Risk Control'!F45+'Risk Control'!F47</f>
        <v>0</v>
      </c>
      <c r="R5" s="25">
        <v>10</v>
      </c>
      <c r="S5" s="25" t="b">
        <f t="shared" si="0"/>
        <v>0</v>
      </c>
      <c r="T5" s="25" t="str">
        <f>IF(S5=TRUE,"Information, Instruction Training NA",P5)</f>
        <v>Information, Instruction, Training</v>
      </c>
      <c r="U5" s="25">
        <f t="shared" si="1"/>
        <v>0</v>
      </c>
      <c r="V5" s="87">
        <v>100</v>
      </c>
      <c r="W5" s="87">
        <v>0</v>
      </c>
      <c r="X5" s="25">
        <v>50</v>
      </c>
    </row>
    <row r="6" spans="13:24" ht="16.5">
      <c r="M6" s="2"/>
      <c r="P6" s="25" t="s">
        <v>116</v>
      </c>
      <c r="Q6" s="25">
        <f>'Risk Control'!F50+'Risk Control'!F52+'Risk Control'!F54</f>
        <v>0</v>
      </c>
      <c r="R6" s="25">
        <v>6</v>
      </c>
      <c r="S6" s="25" t="b">
        <f t="shared" si="0"/>
        <v>0</v>
      </c>
      <c r="T6" s="25" t="str">
        <f>IF(S6=TRUE,"Communication NA",P6)</f>
        <v>Communication</v>
      </c>
      <c r="U6" s="25">
        <f t="shared" si="1"/>
        <v>0</v>
      </c>
      <c r="V6" s="87">
        <v>100</v>
      </c>
      <c r="W6" s="87">
        <v>0</v>
      </c>
      <c r="X6" s="25">
        <v>50</v>
      </c>
    </row>
    <row r="7" spans="13:24" ht="16.5">
      <c r="M7" s="2"/>
      <c r="P7" s="25" t="s">
        <v>136</v>
      </c>
      <c r="Q7" s="25">
        <f>'Risk Control'!F57+'Risk Control'!F59+'Risk Control'!F61</f>
        <v>0</v>
      </c>
      <c r="R7" s="25">
        <v>6</v>
      </c>
      <c r="S7" s="25" t="b">
        <f t="shared" si="0"/>
        <v>0</v>
      </c>
      <c r="T7" s="25" t="str">
        <f>IF(S7=TRUE,"Inspection, Monitoring and Audits NA",P7)</f>
        <v>Inspection, Monitoring and Audits</v>
      </c>
      <c r="U7" s="25">
        <f t="shared" si="1"/>
        <v>0</v>
      </c>
      <c r="V7" s="87">
        <v>100</v>
      </c>
      <c r="W7" s="87">
        <v>0</v>
      </c>
      <c r="X7" s="25">
        <v>50</v>
      </c>
    </row>
    <row r="8" spans="13:24" ht="16.5">
      <c r="M8" s="2"/>
      <c r="P8" s="25" t="s">
        <v>233</v>
      </c>
      <c r="Q8" s="25">
        <f>'Specific Controls'!F7+'Specific Controls'!F9+'Specific Controls'!F11+'Specific Controls'!F13</f>
        <v>0</v>
      </c>
      <c r="R8" s="25">
        <v>8</v>
      </c>
      <c r="S8" s="25" t="b">
        <f t="shared" si="0"/>
        <v>0</v>
      </c>
      <c r="T8" s="25" t="str">
        <f>IF(S8=TRUE,"Specific Controls NA",P8)</f>
        <v>Specific Controls</v>
      </c>
      <c r="U8" s="25">
        <f t="shared" si="1"/>
        <v>0</v>
      </c>
      <c r="V8" s="87">
        <v>100</v>
      </c>
      <c r="W8" s="87">
        <v>0</v>
      </c>
      <c r="X8" s="25">
        <v>50</v>
      </c>
    </row>
    <row r="9" spans="13:24" ht="16.5">
      <c r="M9" s="2"/>
      <c r="P9" s="25" t="s">
        <v>242</v>
      </c>
      <c r="Q9" s="25">
        <f>'Specific Controls'!F16+'Specific Controls'!F18+'Specific Controls'!F20</f>
        <v>0</v>
      </c>
      <c r="R9" s="25">
        <v>6</v>
      </c>
      <c r="S9" s="25" t="b">
        <f t="shared" si="0"/>
        <v>0</v>
      </c>
      <c r="T9" s="25" t="str">
        <f>IF(S9=TRUE,"Housekeeping NA",P9)</f>
        <v>Housekeeping</v>
      </c>
      <c r="U9" s="25">
        <f t="shared" si="1"/>
        <v>0</v>
      </c>
      <c r="V9" s="87">
        <v>100</v>
      </c>
      <c r="W9" s="87">
        <v>0</v>
      </c>
      <c r="X9" s="25">
        <v>50</v>
      </c>
    </row>
    <row r="10" spans="13:24" ht="16.5">
      <c r="M10" s="2"/>
      <c r="P10" s="25" t="s">
        <v>14</v>
      </c>
      <c r="Q10" s="25">
        <f>'Occupational Health'!F7+'Occupational Health'!F9+'Occupational Health'!F11+'Occupational Health'!F13+'Occupational Health'!F15+'Occupational Health'!F17+'Occupational Health'!F19</f>
        <v>0</v>
      </c>
      <c r="R10" s="25">
        <v>14</v>
      </c>
      <c r="S10" s="25" t="b">
        <f t="shared" si="0"/>
        <v>0</v>
      </c>
      <c r="T10" s="25" t="str">
        <f>IF(S10=TRUE,"Occupational Health NA",P10)</f>
        <v>Occupational Health</v>
      </c>
      <c r="U10" s="25">
        <f t="shared" si="1"/>
        <v>0</v>
      </c>
      <c r="V10" s="87">
        <v>100</v>
      </c>
      <c r="W10" s="87">
        <v>0</v>
      </c>
      <c r="X10" s="25">
        <v>50</v>
      </c>
    </row>
    <row r="11" spans="13:24" ht="16.5">
      <c r="M11" s="2"/>
      <c r="P11" s="25" t="s">
        <v>243</v>
      </c>
      <c r="Q11" s="25">
        <f>RPE!F7+RPE!F9+RPE!F11+RPE!F13+RPE!F15+RPE!F17+RPE!F19+RPE!F21+RPE!F23+RPE!F25</f>
        <v>0</v>
      </c>
      <c r="R11" s="25">
        <v>20</v>
      </c>
      <c r="S11" s="25" t="b">
        <f t="shared" si="0"/>
        <v>0</v>
      </c>
      <c r="T11" s="25" t="str">
        <f>IF(S11=TRUE,"Respiratory Protective Equipment NA",P11)</f>
        <v>Respiratory Protective Equipment</v>
      </c>
      <c r="U11" s="25">
        <f t="shared" si="1"/>
        <v>0</v>
      </c>
      <c r="V11" s="87">
        <v>100</v>
      </c>
      <c r="W11" s="87">
        <v>0</v>
      </c>
      <c r="X11" s="25">
        <v>50</v>
      </c>
    </row>
    <row r="12" spans="13:24" ht="16.5">
      <c r="M12" s="2"/>
      <c r="P12" s="2"/>
      <c r="Q12" s="2"/>
      <c r="R12" s="2"/>
      <c r="S12" s="2"/>
      <c r="T12" s="2"/>
      <c r="U12" s="2"/>
      <c r="V12" s="2"/>
      <c r="W12" s="2"/>
      <c r="X12" s="2"/>
    </row>
    <row r="13" spans="13:24" ht="16.5">
      <c r="M13" s="2"/>
      <c r="P13" s="2"/>
      <c r="Q13" s="2"/>
      <c r="R13" s="2"/>
      <c r="S13" s="2"/>
      <c r="T13" s="2"/>
      <c r="U13" s="2"/>
      <c r="V13" s="2"/>
      <c r="W13" s="2"/>
      <c r="X13" s="2"/>
    </row>
    <row r="14" spans="13:24" ht="16.5">
      <c r="M14" s="2"/>
      <c r="Q14" s="2"/>
      <c r="R14" s="2"/>
      <c r="S14" s="2"/>
      <c r="T14" s="2"/>
      <c r="U14" s="2"/>
      <c r="V14" s="2"/>
      <c r="W14" s="2"/>
      <c r="X14" s="2"/>
    </row>
    <row r="15" spans="13:24" ht="16.5">
      <c r="M15" s="2"/>
      <c r="P15" s="2"/>
      <c r="Q15" s="2"/>
      <c r="R15" s="2"/>
      <c r="S15" s="2"/>
      <c r="T15" s="2"/>
      <c r="U15" s="2"/>
      <c r="V15" s="2"/>
      <c r="W15" s="2"/>
      <c r="X15" s="2"/>
    </row>
    <row r="16" spans="13:24" ht="16.5">
      <c r="M16" s="2"/>
      <c r="P16" s="2"/>
      <c r="Q16" s="2"/>
      <c r="R16" s="2"/>
      <c r="S16" s="2"/>
      <c r="T16" s="2"/>
      <c r="U16" s="2"/>
      <c r="V16" s="2"/>
      <c r="W16" s="2"/>
      <c r="X16" s="2"/>
    </row>
    <row r="17" spans="13:24" ht="16.5">
      <c r="M17" s="2"/>
      <c r="P17" s="2"/>
      <c r="Q17" s="2"/>
      <c r="R17" s="2"/>
      <c r="S17" s="2"/>
      <c r="T17" s="2"/>
      <c r="U17" s="2"/>
      <c r="V17" s="2"/>
      <c r="W17" s="2"/>
      <c r="X17" s="2"/>
    </row>
    <row r="18" spans="13:24" ht="16.5">
      <c r="M18" s="2"/>
      <c r="P18" s="2"/>
      <c r="Q18" s="2"/>
      <c r="R18" s="2"/>
      <c r="S18" s="2"/>
      <c r="T18" s="2"/>
      <c r="U18" s="2"/>
      <c r="V18" s="2"/>
      <c r="W18" s="2"/>
      <c r="X18" s="2"/>
    </row>
    <row r="19" spans="13:24" ht="16.5">
      <c r="M19" s="2"/>
      <c r="P19" s="2"/>
      <c r="Q19" s="2"/>
      <c r="R19" s="2"/>
      <c r="S19" s="2"/>
      <c r="T19" s="2"/>
      <c r="U19" s="2"/>
      <c r="V19" s="2"/>
      <c r="W19" s="2"/>
      <c r="X19" s="2"/>
    </row>
    <row r="20" spans="13:24" ht="16.5">
      <c r="M20" s="2"/>
      <c r="P20" s="2"/>
      <c r="Q20" s="2"/>
      <c r="R20" s="2"/>
      <c r="S20" s="2"/>
      <c r="T20" s="2"/>
      <c r="U20" s="2"/>
      <c r="V20" s="2"/>
      <c r="W20" s="2"/>
      <c r="X20" s="2"/>
    </row>
    <row r="21" spans="13:24" ht="16.5">
      <c r="M21" s="2"/>
      <c r="P21" s="2"/>
      <c r="Q21" s="2"/>
      <c r="R21" s="2"/>
      <c r="S21" s="2"/>
      <c r="T21" s="2"/>
      <c r="U21" s="2"/>
      <c r="V21" s="2"/>
      <c r="W21" s="2"/>
      <c r="X21" s="2"/>
    </row>
    <row r="22" spans="13:24" ht="16.5">
      <c r="M22" s="2"/>
      <c r="P22" s="2"/>
      <c r="Q22" s="2"/>
      <c r="R22" s="2"/>
      <c r="S22" s="2"/>
      <c r="T22" s="2"/>
      <c r="U22" s="2"/>
      <c r="V22" s="2"/>
      <c r="W22" s="2"/>
      <c r="X22" s="2"/>
    </row>
    <row r="23" spans="13:24" ht="16.5">
      <c r="M23" s="2"/>
      <c r="P23" s="2"/>
      <c r="Q23" s="2"/>
      <c r="R23" s="2"/>
      <c r="S23" s="2"/>
      <c r="T23" s="2"/>
      <c r="U23" s="2"/>
      <c r="V23" s="2"/>
      <c r="W23" s="2"/>
      <c r="X23" s="2"/>
    </row>
    <row r="24" spans="13:24" ht="16.5">
      <c r="M24" s="2"/>
      <c r="P24" s="2"/>
      <c r="Q24" s="2"/>
      <c r="R24" s="2"/>
      <c r="S24" s="2"/>
      <c r="T24" s="2"/>
      <c r="U24" s="2"/>
      <c r="V24" s="2"/>
      <c r="W24" s="2"/>
      <c r="X24" s="2"/>
    </row>
    <row r="25" spans="13:24" ht="16.5">
      <c r="M25" s="2"/>
      <c r="P25" s="2"/>
      <c r="Q25" s="2"/>
      <c r="R25" s="2"/>
      <c r="S25" s="2"/>
      <c r="T25" s="2"/>
      <c r="U25" s="2"/>
      <c r="V25" s="2"/>
      <c r="W25" s="2"/>
      <c r="X25" s="2"/>
    </row>
    <row r="26" spans="13:24" ht="16.5">
      <c r="M26" s="2"/>
      <c r="P26" s="2"/>
      <c r="Q26" s="2"/>
      <c r="R26" s="2"/>
      <c r="S26" s="2"/>
      <c r="T26" s="2"/>
      <c r="U26" s="2"/>
      <c r="V26" s="2"/>
      <c r="W26" s="2"/>
      <c r="X26" s="2"/>
    </row>
    <row r="27" spans="13:24" ht="16.5" customHeight="1">
      <c r="M27" s="2"/>
      <c r="N27" s="2"/>
      <c r="O27" s="2"/>
      <c r="P27" s="2"/>
      <c r="Q27" s="2"/>
      <c r="R27" s="2"/>
      <c r="S27" s="2"/>
      <c r="T27" s="2" t="s">
        <v>27</v>
      </c>
      <c r="U27" s="2"/>
      <c r="V27" s="2"/>
      <c r="W27" s="2"/>
      <c r="X27" s="2"/>
    </row>
    <row r="28" spans="13:24" ht="16.5">
      <c r="M28" s="2"/>
      <c r="N28" s="2"/>
      <c r="O28" s="2"/>
      <c r="P28" s="2"/>
      <c r="Q28" s="2"/>
      <c r="R28" s="2"/>
      <c r="S28" s="2"/>
      <c r="T28" s="2"/>
      <c r="U28" s="2"/>
      <c r="V28" s="2"/>
      <c r="W28" s="2"/>
      <c r="X28" s="2"/>
    </row>
    <row r="29" spans="13:24" ht="16.5">
      <c r="M29" s="2"/>
      <c r="N29" s="2"/>
      <c r="O29" s="2"/>
      <c r="P29" s="2"/>
      <c r="Q29" s="2"/>
      <c r="R29" s="2"/>
      <c r="S29" s="2"/>
      <c r="T29" s="2"/>
      <c r="U29" s="2"/>
      <c r="V29" s="2"/>
      <c r="W29" s="2"/>
      <c r="X29" s="2"/>
    </row>
    <row r="30" spans="13:24" ht="16.5">
      <c r="M30" s="2"/>
      <c r="N30" s="2"/>
      <c r="O30" s="2"/>
      <c r="P30" s="2"/>
      <c r="Q30" s="2"/>
      <c r="R30" s="2"/>
      <c r="S30" s="2"/>
      <c r="T30" s="2"/>
      <c r="U30" s="2"/>
      <c r="V30" s="2"/>
      <c r="W30" s="2"/>
      <c r="X30" s="2"/>
    </row>
    <row r="31" spans="13:24" ht="16.5">
      <c r="M31" s="2"/>
      <c r="N31" s="2"/>
      <c r="O31" s="2"/>
      <c r="P31" s="2"/>
      <c r="Q31" s="2"/>
      <c r="R31" s="2"/>
      <c r="S31" s="2"/>
      <c r="T31" s="2"/>
      <c r="U31" s="2"/>
      <c r="V31" s="2"/>
      <c r="W31" s="2"/>
      <c r="X31" s="2"/>
    </row>
    <row r="32" spans="13:24" ht="16.5">
      <c r="M32" s="2"/>
      <c r="N32" s="2"/>
      <c r="O32" s="2"/>
      <c r="P32" s="2"/>
      <c r="Q32" s="2"/>
      <c r="R32" s="2"/>
      <c r="S32" s="2"/>
      <c r="T32" s="2"/>
      <c r="U32" s="2"/>
      <c r="V32" s="2"/>
      <c r="W32" s="2"/>
      <c r="X32" s="2"/>
    </row>
    <row r="33" spans="13:24" ht="16.5">
      <c r="M33" s="2"/>
      <c r="N33" s="2"/>
      <c r="O33" s="2"/>
      <c r="P33" s="2"/>
      <c r="Q33" s="2"/>
      <c r="R33" s="2"/>
      <c r="S33" s="2"/>
      <c r="T33" s="2"/>
      <c r="U33" s="2"/>
      <c r="V33" s="2"/>
      <c r="W33" s="2"/>
      <c r="X33" s="2"/>
    </row>
    <row r="34" spans="13:24" ht="16.5">
      <c r="M34" s="2"/>
      <c r="N34" s="2"/>
      <c r="O34" s="2"/>
      <c r="P34" s="2"/>
      <c r="Q34" s="2"/>
      <c r="R34" s="2"/>
      <c r="S34" s="2"/>
      <c r="T34" s="2"/>
      <c r="U34" s="2"/>
      <c r="V34" s="2"/>
      <c r="W34" s="2"/>
      <c r="X34" s="2"/>
    </row>
    <row r="35" spans="13:24" ht="16.5">
      <c r="M35" s="2"/>
      <c r="N35" s="2"/>
      <c r="O35" s="2"/>
      <c r="P35" s="2"/>
      <c r="Q35" s="2"/>
      <c r="R35" s="2"/>
      <c r="S35" s="2"/>
      <c r="T35" s="2"/>
      <c r="U35" s="2"/>
      <c r="V35" s="2"/>
      <c r="W35" s="2"/>
      <c r="X35" s="2"/>
    </row>
    <row r="36" spans="13:24" ht="16.5">
      <c r="M36" s="2"/>
      <c r="N36" s="2"/>
      <c r="O36" s="2"/>
      <c r="P36" s="2"/>
      <c r="Q36" s="2"/>
      <c r="R36" s="2"/>
      <c r="S36" s="2"/>
      <c r="T36" s="2"/>
      <c r="U36" s="2"/>
      <c r="V36" s="2"/>
      <c r="W36" s="2"/>
      <c r="X36" s="2"/>
    </row>
    <row r="37" spans="13:24" ht="16.5">
      <c r="M37" s="2"/>
      <c r="N37" s="2"/>
      <c r="O37" s="2"/>
      <c r="P37" s="2"/>
      <c r="Q37" s="2"/>
      <c r="R37" s="2"/>
      <c r="S37" s="2"/>
      <c r="T37" s="2"/>
      <c r="U37" s="2"/>
      <c r="V37" s="2"/>
      <c r="W37" s="2"/>
      <c r="X37" s="2"/>
    </row>
    <row r="38" spans="13:24" ht="16.5">
      <c r="M38" s="2"/>
      <c r="N38" s="2"/>
      <c r="O38" s="2"/>
      <c r="P38" s="2"/>
      <c r="Q38" s="2"/>
      <c r="R38" s="2"/>
      <c r="S38" s="2"/>
      <c r="T38" s="2"/>
      <c r="U38" s="2"/>
      <c r="V38" s="2"/>
      <c r="W38" s="2"/>
      <c r="X38" s="2"/>
    </row>
    <row r="39" spans="13:24" ht="16.5">
      <c r="M39" s="2"/>
      <c r="N39" s="2"/>
      <c r="O39" s="2"/>
      <c r="P39" s="2"/>
      <c r="Q39" s="2"/>
      <c r="R39" s="2"/>
      <c r="S39" s="2"/>
      <c r="T39" s="2"/>
      <c r="U39" s="2"/>
      <c r="V39" s="2"/>
      <c r="W39" s="2"/>
      <c r="X39" s="2"/>
    </row>
    <row r="40" spans="13:24" ht="16.5">
      <c r="M40" s="2"/>
      <c r="N40" s="2"/>
      <c r="O40" s="2"/>
      <c r="P40" s="2"/>
      <c r="Q40" s="2"/>
      <c r="R40" s="2"/>
      <c r="S40" s="2"/>
      <c r="T40" s="2"/>
      <c r="U40" s="2"/>
      <c r="V40" s="2"/>
      <c r="W40" s="2"/>
      <c r="X40" s="2"/>
    </row>
    <row r="41" spans="13:24" ht="16.5">
      <c r="M41" s="2"/>
      <c r="N41" s="2"/>
      <c r="O41" s="2"/>
      <c r="P41" s="2"/>
      <c r="Q41" s="2"/>
      <c r="R41" s="2"/>
      <c r="S41" s="2"/>
      <c r="T41" s="2"/>
      <c r="U41" s="2"/>
      <c r="V41" s="2"/>
      <c r="W41" s="2"/>
      <c r="X41" s="2"/>
    </row>
    <row r="42" spans="13:24" ht="16.5">
      <c r="M42" s="2"/>
      <c r="N42" s="2"/>
      <c r="O42" s="2"/>
      <c r="P42" s="2"/>
      <c r="Q42" s="2"/>
      <c r="R42" s="2"/>
      <c r="S42" s="2"/>
      <c r="T42" s="2"/>
      <c r="U42" s="2"/>
      <c r="V42" s="2"/>
      <c r="W42" s="2"/>
      <c r="X42" s="2"/>
    </row>
    <row r="43" spans="13:24" ht="16.5">
      <c r="M43" s="2"/>
      <c r="N43" s="2"/>
      <c r="O43" s="2"/>
      <c r="P43" s="2"/>
      <c r="Q43" s="2"/>
      <c r="R43" s="2"/>
      <c r="S43" s="2"/>
      <c r="T43" s="2"/>
      <c r="U43" s="2"/>
      <c r="V43" s="2"/>
      <c r="W43" s="2"/>
      <c r="X43" s="2"/>
    </row>
    <row r="44" spans="13:24" ht="16.5">
      <c r="M44" s="2"/>
      <c r="N44" s="2"/>
      <c r="O44" s="2"/>
      <c r="P44" s="2"/>
      <c r="Q44" s="2"/>
      <c r="R44" s="2"/>
      <c r="S44" s="2"/>
      <c r="T44" s="2"/>
      <c r="U44" s="2"/>
      <c r="V44" s="2"/>
      <c r="W44" s="2"/>
      <c r="X44" s="2"/>
    </row>
    <row r="45" spans="13:24" ht="16.5">
      <c r="M45" s="2"/>
      <c r="N45" s="2"/>
      <c r="O45" s="2"/>
      <c r="P45" s="2"/>
      <c r="Q45" s="2"/>
      <c r="R45" s="2"/>
      <c r="S45" s="2"/>
      <c r="T45" s="2"/>
      <c r="U45" s="2"/>
      <c r="V45" s="2"/>
      <c r="W45" s="2"/>
      <c r="X45" s="2"/>
    </row>
    <row r="46" spans="13:24" ht="16.5">
      <c r="M46" s="2"/>
      <c r="N46" s="2"/>
      <c r="O46" s="2"/>
      <c r="P46" s="2"/>
      <c r="Q46" s="2"/>
      <c r="R46" s="2"/>
      <c r="S46" s="2"/>
      <c r="T46" s="2"/>
      <c r="U46" s="2"/>
      <c r="V46" s="2"/>
      <c r="W46" s="2"/>
      <c r="X46" s="2"/>
    </row>
    <row r="47" spans="13:24" ht="16.5">
      <c r="M47" s="2"/>
      <c r="N47" s="2"/>
      <c r="O47" s="2"/>
      <c r="P47" s="2"/>
      <c r="Q47" s="2"/>
      <c r="R47" s="2"/>
      <c r="S47" s="2"/>
      <c r="T47" s="2"/>
      <c r="U47" s="2"/>
      <c r="V47" s="2"/>
      <c r="W47" s="2"/>
      <c r="X47" s="2"/>
    </row>
    <row r="48" spans="13:24" ht="16.5">
      <c r="M48" s="2"/>
      <c r="N48" s="2"/>
      <c r="O48" s="2"/>
      <c r="P48" s="2"/>
      <c r="Q48" s="2"/>
      <c r="R48" s="2"/>
      <c r="S48" s="2"/>
      <c r="T48" s="2"/>
      <c r="U48" s="2"/>
      <c r="V48" s="2"/>
      <c r="W48" s="2"/>
      <c r="X48" s="2"/>
    </row>
    <row r="49" spans="13:24" ht="16.5">
      <c r="M49" s="2"/>
      <c r="N49" s="2"/>
      <c r="O49" s="2"/>
      <c r="P49" s="2"/>
      <c r="Q49" s="2"/>
      <c r="R49" s="2"/>
      <c r="S49" s="2"/>
      <c r="T49" s="2"/>
      <c r="U49" s="2"/>
      <c r="V49" s="2"/>
      <c r="W49" s="2"/>
      <c r="X49" s="2"/>
    </row>
    <row r="50" spans="13:24" ht="16.5">
      <c r="M50" s="2"/>
      <c r="N50" s="2"/>
      <c r="O50" s="2"/>
      <c r="P50" s="2"/>
      <c r="Q50" s="2"/>
      <c r="R50" s="2"/>
      <c r="S50" s="2"/>
      <c r="T50" s="2"/>
      <c r="U50" s="2"/>
      <c r="V50" s="2"/>
      <c r="W50" s="2"/>
      <c r="X50" s="2"/>
    </row>
    <row r="51" spans="13:24" ht="16.5">
      <c r="M51" s="2"/>
      <c r="N51" s="2"/>
      <c r="O51" s="2"/>
      <c r="P51" s="2"/>
      <c r="Q51" s="2"/>
      <c r="R51" s="2"/>
      <c r="S51" s="2"/>
      <c r="T51" s="2"/>
      <c r="U51" s="2"/>
      <c r="V51" s="2"/>
      <c r="W51" s="2"/>
      <c r="X51" s="2"/>
    </row>
    <row r="52" spans="13:24" ht="16.5">
      <c r="M52" s="2"/>
      <c r="N52" s="2"/>
      <c r="O52" s="2"/>
      <c r="P52" s="2"/>
      <c r="Q52" s="2"/>
      <c r="R52" s="2"/>
      <c r="S52" s="2"/>
      <c r="T52" s="2"/>
      <c r="U52" s="2"/>
      <c r="V52" s="2"/>
      <c r="W52" s="2"/>
      <c r="X52" s="2"/>
    </row>
    <row r="53" spans="13:24" ht="16.5">
      <c r="M53" s="2"/>
      <c r="N53" s="2"/>
      <c r="O53" s="2"/>
      <c r="P53" s="2"/>
      <c r="Q53" s="2"/>
      <c r="R53" s="2"/>
      <c r="S53" s="2"/>
      <c r="T53" s="2"/>
      <c r="U53" s="2"/>
      <c r="V53" s="2"/>
      <c r="W53" s="2"/>
      <c r="X53" s="2"/>
    </row>
    <row r="54" spans="13:24" ht="16.5">
      <c r="M54" s="2"/>
      <c r="N54" s="2"/>
      <c r="O54" s="2"/>
      <c r="P54" s="2"/>
      <c r="Q54" s="2"/>
      <c r="R54" s="2"/>
      <c r="S54" s="2"/>
      <c r="T54" s="2"/>
      <c r="U54" s="2"/>
      <c r="V54" s="2"/>
      <c r="W54" s="2"/>
      <c r="X54" s="2"/>
    </row>
  </sheetData>
  <sheetProtection sheet="1" objects="1" scenarios="1"/>
  <phoneticPr fontId="17" type="noConversion"/>
  <printOptions horizontalCentered="1" verticalCentered="1"/>
  <pageMargins left="0.23622047244094491" right="0.23622047244094491" top="0.23622047244094491" bottom="0.23622047244094491" header="0" footer="0"/>
  <pageSetup paperSize="9" orientation="landscape" horizontalDpi="525" verticalDpi="525" r:id="rId1"/>
  <headerFooter alignWithMargins="0">
    <oddFooter>&amp;C&amp;P of &amp;N</oddFooter>
  </headerFooter>
  <drawing r:id="rId2"/>
</worksheet>
</file>

<file path=xl/worksheets/sheet8.xml><?xml version="1.0" encoding="utf-8"?>
<worksheet xmlns="http://schemas.openxmlformats.org/spreadsheetml/2006/main" xmlns:r="http://schemas.openxmlformats.org/officeDocument/2006/relationships">
  <sheetPr codeName="Sheet12">
    <tabColor rgb="FFFF0000"/>
  </sheetPr>
  <dimension ref="A1:GD169"/>
  <sheetViews>
    <sheetView showGridLines="0" zoomScale="75" zoomScaleNormal="75" zoomScalePageLayoutView="70" workbookViewId="0">
      <selection activeCell="B2" sqref="B2"/>
    </sheetView>
  </sheetViews>
  <sheetFormatPr defaultRowHeight="16.5"/>
  <cols>
    <col min="1" max="1" width="5.7109375" style="30" customWidth="1"/>
    <col min="2" max="2" width="192" style="30" customWidth="1"/>
    <col min="3" max="3" width="84" style="30" customWidth="1"/>
    <col min="4" max="4" width="5.7109375" style="30" customWidth="1"/>
    <col min="5" max="5" width="5.28515625" style="30" bestFit="1" customWidth="1"/>
    <col min="6" max="6" width="120.28515625" style="43" bestFit="1" customWidth="1"/>
    <col min="7" max="7" width="5.85546875" style="30" bestFit="1" customWidth="1"/>
    <col min="8" max="8" width="8.42578125" style="30" bestFit="1" customWidth="1"/>
    <col min="9" max="9" width="5.28515625" style="30" customWidth="1"/>
    <col min="10" max="10" width="6.42578125" style="30" bestFit="1" customWidth="1"/>
    <col min="11" max="11" width="12.5703125" style="2" customWidth="1"/>
    <col min="12" max="16384" width="9.140625" style="2"/>
  </cols>
  <sheetData>
    <row r="1" spans="2:186" ht="18.75">
      <c r="B1" s="45"/>
      <c r="K1" s="2" t="str">
        <f>""</f>
        <v/>
      </c>
    </row>
    <row r="2" spans="2:186" ht="18.75">
      <c r="B2" s="46">
        <f>'Cover Page'!C12</f>
        <v>0</v>
      </c>
      <c r="F2" s="49" t="s">
        <v>24</v>
      </c>
      <c r="G2" s="50">
        <f>COUNTA(G6:G55)</f>
        <v>50</v>
      </c>
      <c r="H2" s="51" t="s">
        <v>26</v>
      </c>
      <c r="L2" s="30" t="s">
        <v>8</v>
      </c>
      <c r="M2" s="30" t="s">
        <v>8</v>
      </c>
      <c r="N2" s="30" t="s">
        <v>8</v>
      </c>
      <c r="O2" s="30" t="s">
        <v>8</v>
      </c>
      <c r="P2" s="30" t="s">
        <v>8</v>
      </c>
      <c r="Q2" s="30" t="s">
        <v>8</v>
      </c>
      <c r="R2" s="30" t="s">
        <v>8</v>
      </c>
      <c r="S2" s="30" t="s">
        <v>8</v>
      </c>
      <c r="T2" s="30" t="s">
        <v>8</v>
      </c>
      <c r="U2" s="30" t="s">
        <v>8</v>
      </c>
      <c r="V2" s="30" t="s">
        <v>8</v>
      </c>
      <c r="W2" s="30" t="s">
        <v>8</v>
      </c>
      <c r="X2" s="30" t="s">
        <v>8</v>
      </c>
      <c r="Y2" s="30" t="s">
        <v>8</v>
      </c>
      <c r="Z2" s="30" t="s">
        <v>8</v>
      </c>
      <c r="AA2" s="30" t="s">
        <v>8</v>
      </c>
      <c r="AB2" s="30" t="s">
        <v>8</v>
      </c>
      <c r="AC2" s="30" t="s">
        <v>8</v>
      </c>
      <c r="AD2" s="30" t="s">
        <v>8</v>
      </c>
      <c r="AE2" s="30" t="s">
        <v>8</v>
      </c>
      <c r="AF2" s="30" t="s">
        <v>8</v>
      </c>
      <c r="AG2" s="30" t="s">
        <v>8</v>
      </c>
      <c r="AH2" s="30" t="s">
        <v>8</v>
      </c>
      <c r="AI2" s="30" t="s">
        <v>8</v>
      </c>
      <c r="AJ2" s="30" t="s">
        <v>8</v>
      </c>
      <c r="AK2" s="30" t="s">
        <v>8</v>
      </c>
      <c r="AL2" s="30" t="s">
        <v>8</v>
      </c>
      <c r="AM2" s="30" t="s">
        <v>8</v>
      </c>
      <c r="AN2" s="30" t="s">
        <v>8</v>
      </c>
      <c r="AO2" s="30" t="s">
        <v>8</v>
      </c>
      <c r="AP2" s="30" t="s">
        <v>8</v>
      </c>
      <c r="AQ2" s="30" t="s">
        <v>8</v>
      </c>
      <c r="AR2" s="30" t="s">
        <v>8</v>
      </c>
      <c r="AS2" s="30" t="s">
        <v>8</v>
      </c>
      <c r="AT2" s="30" t="s">
        <v>8</v>
      </c>
      <c r="AU2" s="30" t="s">
        <v>8</v>
      </c>
      <c r="AV2" s="30" t="s">
        <v>8</v>
      </c>
      <c r="AW2" s="30" t="s">
        <v>8</v>
      </c>
      <c r="AX2" s="30" t="s">
        <v>8</v>
      </c>
      <c r="AY2" s="30" t="s">
        <v>8</v>
      </c>
      <c r="AZ2" s="30" t="s">
        <v>8</v>
      </c>
      <c r="BA2" s="30" t="s">
        <v>8</v>
      </c>
      <c r="BB2" s="30" t="s">
        <v>8</v>
      </c>
      <c r="BC2" s="30" t="s">
        <v>8</v>
      </c>
      <c r="BD2" s="30" t="s">
        <v>8</v>
      </c>
      <c r="BE2" s="30" t="s">
        <v>8</v>
      </c>
      <c r="BF2" s="30" t="s">
        <v>8</v>
      </c>
      <c r="BG2" s="30" t="s">
        <v>8</v>
      </c>
      <c r="BH2" s="30" t="s">
        <v>8</v>
      </c>
      <c r="BI2" s="30" t="s">
        <v>8</v>
      </c>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row>
    <row r="3" spans="2:186" ht="30.75" customHeight="1">
      <c r="B3" s="47">
        <f>'Cover Page'!C18</f>
        <v>0</v>
      </c>
      <c r="F3" s="52" t="s">
        <v>24</v>
      </c>
      <c r="G3" s="53">
        <f>COUNTIF(G6:G55,"=0")</f>
        <v>50</v>
      </c>
      <c r="H3" s="54" t="s">
        <v>25</v>
      </c>
      <c r="L3" s="30">
        <v>1</v>
      </c>
      <c r="M3" s="30">
        <f>1+L3</f>
        <v>2</v>
      </c>
      <c r="N3" s="30">
        <f t="shared" ref="N3:BI3" si="0">1+M3</f>
        <v>3</v>
      </c>
      <c r="O3" s="30">
        <f t="shared" si="0"/>
        <v>4</v>
      </c>
      <c r="P3" s="30">
        <f t="shared" si="0"/>
        <v>5</v>
      </c>
      <c r="Q3" s="30">
        <f t="shared" si="0"/>
        <v>6</v>
      </c>
      <c r="R3" s="30">
        <f t="shared" si="0"/>
        <v>7</v>
      </c>
      <c r="S3" s="30">
        <f t="shared" si="0"/>
        <v>8</v>
      </c>
      <c r="T3" s="30">
        <f t="shared" si="0"/>
        <v>9</v>
      </c>
      <c r="U3" s="30">
        <f t="shared" si="0"/>
        <v>10</v>
      </c>
      <c r="V3" s="30">
        <f t="shared" si="0"/>
        <v>11</v>
      </c>
      <c r="W3" s="30">
        <f t="shared" si="0"/>
        <v>12</v>
      </c>
      <c r="X3" s="30">
        <f t="shared" si="0"/>
        <v>13</v>
      </c>
      <c r="Y3" s="30">
        <f t="shared" si="0"/>
        <v>14</v>
      </c>
      <c r="Z3" s="30">
        <f t="shared" si="0"/>
        <v>15</v>
      </c>
      <c r="AA3" s="30">
        <f t="shared" si="0"/>
        <v>16</v>
      </c>
      <c r="AB3" s="30">
        <f t="shared" si="0"/>
        <v>17</v>
      </c>
      <c r="AC3" s="30">
        <f t="shared" si="0"/>
        <v>18</v>
      </c>
      <c r="AD3" s="30">
        <f t="shared" si="0"/>
        <v>19</v>
      </c>
      <c r="AE3" s="30">
        <f t="shared" si="0"/>
        <v>20</v>
      </c>
      <c r="AF3" s="30">
        <f t="shared" si="0"/>
        <v>21</v>
      </c>
      <c r="AG3" s="30">
        <f t="shared" si="0"/>
        <v>22</v>
      </c>
      <c r="AH3" s="30">
        <f t="shared" si="0"/>
        <v>23</v>
      </c>
      <c r="AI3" s="30">
        <f t="shared" si="0"/>
        <v>24</v>
      </c>
      <c r="AJ3" s="30">
        <f t="shared" si="0"/>
        <v>25</v>
      </c>
      <c r="AK3" s="30">
        <f t="shared" si="0"/>
        <v>26</v>
      </c>
      <c r="AL3" s="30">
        <f t="shared" si="0"/>
        <v>27</v>
      </c>
      <c r="AM3" s="30">
        <f t="shared" si="0"/>
        <v>28</v>
      </c>
      <c r="AN3" s="30">
        <f t="shared" si="0"/>
        <v>29</v>
      </c>
      <c r="AO3" s="30">
        <f t="shared" si="0"/>
        <v>30</v>
      </c>
      <c r="AP3" s="30">
        <f t="shared" si="0"/>
        <v>31</v>
      </c>
      <c r="AQ3" s="30">
        <f t="shared" si="0"/>
        <v>32</v>
      </c>
      <c r="AR3" s="30">
        <f t="shared" si="0"/>
        <v>33</v>
      </c>
      <c r="AS3" s="30">
        <f t="shared" si="0"/>
        <v>34</v>
      </c>
      <c r="AT3" s="30">
        <f t="shared" si="0"/>
        <v>35</v>
      </c>
      <c r="AU3" s="30">
        <f t="shared" si="0"/>
        <v>36</v>
      </c>
      <c r="AV3" s="30">
        <f t="shared" si="0"/>
        <v>37</v>
      </c>
      <c r="AW3" s="30">
        <f t="shared" si="0"/>
        <v>38</v>
      </c>
      <c r="AX3" s="30">
        <f t="shared" si="0"/>
        <v>39</v>
      </c>
      <c r="AY3" s="30">
        <f t="shared" si="0"/>
        <v>40</v>
      </c>
      <c r="AZ3" s="30">
        <f t="shared" si="0"/>
        <v>41</v>
      </c>
      <c r="BA3" s="30">
        <f t="shared" si="0"/>
        <v>42</v>
      </c>
      <c r="BB3" s="30">
        <f t="shared" si="0"/>
        <v>43</v>
      </c>
      <c r="BC3" s="30">
        <f t="shared" si="0"/>
        <v>44</v>
      </c>
      <c r="BD3" s="30">
        <f t="shared" si="0"/>
        <v>45</v>
      </c>
      <c r="BE3" s="30">
        <f t="shared" si="0"/>
        <v>46</v>
      </c>
      <c r="BF3" s="30">
        <f t="shared" si="0"/>
        <v>47</v>
      </c>
      <c r="BG3" s="30">
        <f t="shared" si="0"/>
        <v>48</v>
      </c>
      <c r="BH3" s="30">
        <f t="shared" si="0"/>
        <v>49</v>
      </c>
      <c r="BI3" s="30">
        <f t="shared" si="0"/>
        <v>50</v>
      </c>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row>
    <row r="4" spans="2:186" ht="36">
      <c r="B4" s="66" t="s">
        <v>30</v>
      </c>
    </row>
    <row r="5" spans="2:186" ht="18">
      <c r="B5" s="48"/>
      <c r="F5" s="55" t="s">
        <v>6</v>
      </c>
      <c r="G5" s="56" t="s">
        <v>5</v>
      </c>
      <c r="H5" s="57"/>
      <c r="I5" s="57"/>
      <c r="J5" s="57" t="s">
        <v>8</v>
      </c>
      <c r="K5" s="44" t="s">
        <v>7</v>
      </c>
    </row>
    <row r="6" spans="2:186">
      <c r="B6" s="65" t="str">
        <f>DGET(J$5:K$143,2,L$2:L$3)</f>
        <v>There is no COSHH assessment for RCS</v>
      </c>
      <c r="D6" s="30" t="s">
        <v>8</v>
      </c>
      <c r="E6" s="30">
        <v>1</v>
      </c>
      <c r="F6" s="43" t="str">
        <f>'Risk Control'!C7</f>
        <v>There is no COSHH assessment for RCS</v>
      </c>
      <c r="G6" s="43">
        <f>'Risk Control'!F7</f>
        <v>0</v>
      </c>
      <c r="H6" s="30">
        <f t="shared" ref="H6:H37" si="1">IF(K6="",G$2+E6,E6)</f>
        <v>1</v>
      </c>
      <c r="I6" s="30">
        <f>COUNTIF(H$6:H6,"&lt;50")</f>
        <v>1</v>
      </c>
      <c r="J6" s="30">
        <f>IF(I6=0,1+G3,1)</f>
        <v>1</v>
      </c>
      <c r="K6" s="58" t="str">
        <f>IF(G6=0,F6,"")</f>
        <v>There is no COSHH assessment for RCS</v>
      </c>
    </row>
    <row r="7" spans="2:186">
      <c r="B7" s="65" t="str">
        <f>DGET(J$5:K$143,2,M$2:M$3)</f>
        <v>Not all tasks and activities have activity based risk assessments</v>
      </c>
      <c r="D7" s="30" t="s">
        <v>8</v>
      </c>
      <c r="E7" s="30">
        <f>1+E6</f>
        <v>2</v>
      </c>
      <c r="F7" s="43" t="str">
        <f>'Risk Control'!C9</f>
        <v>Not all tasks and activities have activity based risk assessments</v>
      </c>
      <c r="G7" s="43">
        <f>'Risk Control'!F9</f>
        <v>0</v>
      </c>
      <c r="H7" s="30">
        <f t="shared" si="1"/>
        <v>2</v>
      </c>
      <c r="I7" s="30">
        <f>COUNTIF(H$6:H7,"&lt;50")</f>
        <v>2</v>
      </c>
      <c r="J7" s="30">
        <f>IF(AND(MAX(G$6:G6)=0,I7=I6),1+G$3,IF(I7=I6,1+MAX(J$6:J6),I7))</f>
        <v>2</v>
      </c>
      <c r="K7" s="58" t="str">
        <f t="shared" ref="K7:K55" si="2">IF(G7=0,F7,"")</f>
        <v>Not all tasks and activities have activity based risk assessments</v>
      </c>
    </row>
    <row r="8" spans="2:186" ht="33">
      <c r="B8" s="65" t="str">
        <f>DGET(J$5:K$143,2,N$2:N$3)</f>
        <v>The HSE 'direct advice sheets' on the control of silica and the good practice guidance/silica checklists on the NEPSI website were not considered when the COSHH and activity based risk assessments were undertaken</v>
      </c>
      <c r="D8" s="30" t="s">
        <v>8</v>
      </c>
      <c r="E8" s="30">
        <f t="shared" ref="E8:E22" si="3">1+E7</f>
        <v>3</v>
      </c>
      <c r="F8" s="43" t="str">
        <f>'Risk Control'!C11</f>
        <v>The HSE 'direct advice sheets' on the control of silica and the good practice guidance/silica checklists on the NEPSI website were not considered when the COSHH and activity based risk assessments were undertaken</v>
      </c>
      <c r="G8" s="43">
        <f>'Risk Control'!F11</f>
        <v>0</v>
      </c>
      <c r="H8" s="30">
        <f t="shared" si="1"/>
        <v>3</v>
      </c>
      <c r="I8" s="30">
        <f>COUNTIF(H$6:H8,"&lt;50")</f>
        <v>3</v>
      </c>
      <c r="J8" s="30">
        <f>IF(AND(MAX(G$6:G7)=0,I8=I7),1+G$3,IF(I8=I7,1+MAX(J$6:J7),I8))</f>
        <v>3</v>
      </c>
      <c r="K8" s="58" t="str">
        <f t="shared" si="2"/>
        <v>The HSE 'direct advice sheets' on the control of silica and the good practice guidance/silica checklists on the NEPSI website were not considered when the COSHH and activity based risk assessments were undertaken</v>
      </c>
    </row>
    <row r="9" spans="2:186">
      <c r="B9" s="65" t="str">
        <f>DGET(J$5:K$143,2,O$2:O$3)</f>
        <v>Results from Health Surveillance are not considered during the risk assessment process</v>
      </c>
      <c r="D9" s="30" t="s">
        <v>8</v>
      </c>
      <c r="E9" s="30">
        <f t="shared" si="3"/>
        <v>4</v>
      </c>
      <c r="F9" s="43" t="str">
        <f>'Risk Control'!C13</f>
        <v>Results from Health Surveillance are not considered during the risk assessment process</v>
      </c>
      <c r="G9" s="43">
        <f>'Risk Control'!F13</f>
        <v>0</v>
      </c>
      <c r="H9" s="30">
        <f t="shared" si="1"/>
        <v>4</v>
      </c>
      <c r="I9" s="30">
        <f>COUNTIF(H$6:H9,"&lt;50")</f>
        <v>4</v>
      </c>
      <c r="J9" s="30">
        <f>IF(AND(MAX(G$6:G8)=0,I9=I8),1+G$3,IF(I9=I8,1+MAX(J$6:J8),I9))</f>
        <v>4</v>
      </c>
      <c r="K9" s="58" t="str">
        <f t="shared" si="2"/>
        <v>Results from Health Surveillance are not considered during the risk assessment process</v>
      </c>
    </row>
    <row r="10" spans="2:186">
      <c r="B10" s="65" t="str">
        <f>DGET(J$5:K$143,2,P$2:P$3)</f>
        <v>Employees are not involved in designing out problems</v>
      </c>
      <c r="D10" s="30" t="s">
        <v>8</v>
      </c>
      <c r="E10" s="30">
        <f t="shared" si="3"/>
        <v>5</v>
      </c>
      <c r="F10" s="43" t="str">
        <f>'Risk Control'!C15</f>
        <v>Employees are not involved in designing out problems</v>
      </c>
      <c r="G10" s="43">
        <f>'Risk Control'!F15</f>
        <v>0</v>
      </c>
      <c r="H10" s="30">
        <f t="shared" si="1"/>
        <v>5</v>
      </c>
      <c r="I10" s="30">
        <f>COUNTIF(H$6:H10,"&lt;50")</f>
        <v>5</v>
      </c>
      <c r="J10" s="30">
        <f>IF(AND(MAX(G$6:G9)=0,I10=I9),1+G$3,IF(I10=I9,1+MAX(J$6:J9),I10))</f>
        <v>5</v>
      </c>
      <c r="K10" s="58" t="str">
        <f t="shared" si="2"/>
        <v>Employees are not involved in designing out problems</v>
      </c>
    </row>
    <row r="11" spans="2:186">
      <c r="B11" s="65" t="str">
        <f>DGET(J$5:K$143,2,Q$2:Q$3)</f>
        <v>There is no approved contractors list.</v>
      </c>
      <c r="D11" s="30" t="s">
        <v>8</v>
      </c>
      <c r="E11" s="30">
        <f t="shared" si="3"/>
        <v>6</v>
      </c>
      <c r="F11" s="43" t="str">
        <f>'Risk Control'!C17</f>
        <v>There is no approved contractors list.</v>
      </c>
      <c r="G11" s="43">
        <f>'Risk Control'!F17</f>
        <v>0</v>
      </c>
      <c r="H11" s="30">
        <f t="shared" si="1"/>
        <v>6</v>
      </c>
      <c r="I11" s="30">
        <f>COUNTIF(H$6:H11,"&lt;50")</f>
        <v>6</v>
      </c>
      <c r="J11" s="30">
        <f>IF(AND(MAX(G$6:G10)=0,I11=I10),1+G$3,IF(I11=I10,1+MAX(J$6:J10),I11))</f>
        <v>6</v>
      </c>
      <c r="K11" s="58" t="str">
        <f t="shared" si="2"/>
        <v>There is no approved contractors list.</v>
      </c>
    </row>
    <row r="12" spans="2:186">
      <c r="B12" s="65" t="str">
        <f>DGET(J$5:K$143,2,R$2:R$3)</f>
        <v>Relevant SSOW that take account of the COSSH assessment and activity based risk assessment have not been drawn up.</v>
      </c>
      <c r="D12" s="30" t="s">
        <v>8</v>
      </c>
      <c r="E12" s="30">
        <f t="shared" si="3"/>
        <v>7</v>
      </c>
      <c r="F12" s="43" t="str">
        <f>'Risk Control'!C19</f>
        <v>Relevant SSOW that take account of the COSSH assessment and activity based risk assessment have not been drawn up.</v>
      </c>
      <c r="G12" s="43">
        <f>'Risk Control'!F19</f>
        <v>0</v>
      </c>
      <c r="H12" s="30">
        <f t="shared" si="1"/>
        <v>7</v>
      </c>
      <c r="I12" s="30">
        <f>COUNTIF(H$6:H12,"&lt;50")</f>
        <v>7</v>
      </c>
      <c r="J12" s="30">
        <f>IF(AND(MAX(G$6:G11)=0,I12=I11),1+G$3,IF(I12=I11,1+MAX(J$6:J11),I12))</f>
        <v>7</v>
      </c>
      <c r="K12" s="58" t="str">
        <f t="shared" si="2"/>
        <v>Relevant SSOW that take account of the COSSH assessment and activity based risk assessment have not been drawn up.</v>
      </c>
    </row>
    <row r="13" spans="2:186" ht="33">
      <c r="B13" s="65" t="str">
        <f>DGET(J$5:K$143,2,S$2:S$3)</f>
        <v>Control measures do not follow the hiearchy of control (in order... elimination of problem at source; substitution e.g. use of materials with lower RCS levels; engineering controls e.g. isolate people from the hazard; adminstrative controls e.g. change the way people work; and respiratory protective equipment)</v>
      </c>
      <c r="D13" s="30" t="s">
        <v>8</v>
      </c>
      <c r="E13" s="30">
        <f t="shared" si="3"/>
        <v>8</v>
      </c>
      <c r="F13" s="43" t="str">
        <f>'Risk Control'!C21</f>
        <v>Control measures do not follow the hiearchy of control (in order... elimination of problem at source; substitution e.g. use of materials with lower RCS levels; engineering controls e.g. isolate people from the hazard; adminstrative controls e.g. change the way people work; and respiratory protective equipment)</v>
      </c>
      <c r="G13" s="43">
        <f>'Risk Control'!F21</f>
        <v>0</v>
      </c>
      <c r="H13" s="30">
        <f t="shared" si="1"/>
        <v>8</v>
      </c>
      <c r="I13" s="30">
        <f>COUNTIF(H$6:H13,"&lt;50")</f>
        <v>8</v>
      </c>
      <c r="J13" s="30">
        <f>IF(AND(MAX(G$6:G12)=0,I13=I12),1+G$3,IF(I13=I12,1+MAX(J$6:J12),I13))</f>
        <v>8</v>
      </c>
      <c r="K13" s="58" t="str">
        <f t="shared" si="2"/>
        <v>Control measures do not follow the hiearchy of control (in order... elimination of problem at source; substitution e.g. use of materials with lower RCS levels; engineering controls e.g. isolate people from the hazard; adminstrative controls e.g. change the way people work; and respiratory protective equipment)</v>
      </c>
    </row>
    <row r="14" spans="2:186">
      <c r="B14" s="65" t="str">
        <f>DGET(J$5:K$143,2,T$2:T$3)</f>
        <v xml:space="preserve">There is no ‘stop and think’ procedure in place (i.e. employees are not obliged to consider the risk of any task on which they are about to proceed). </v>
      </c>
      <c r="D14" s="30" t="s">
        <v>8</v>
      </c>
      <c r="E14" s="30">
        <f t="shared" si="3"/>
        <v>9</v>
      </c>
      <c r="F14" s="43" t="str">
        <f>'Risk Control'!C23</f>
        <v xml:space="preserve">There is no ‘stop and think’ procedure in place (i.e. employees are not obliged to consider the risk of any task on which they are about to proceed). </v>
      </c>
      <c r="G14" s="43">
        <f>'Risk Control'!F23</f>
        <v>0</v>
      </c>
      <c r="H14" s="30">
        <f t="shared" si="1"/>
        <v>9</v>
      </c>
      <c r="I14" s="30">
        <f>COUNTIF(H$6:H14,"&lt;50")</f>
        <v>9</v>
      </c>
      <c r="J14" s="30">
        <f>IF(AND(MAX(G$6:G13)=0,I14=I13),1+G$3,IF(I14=I13,1+MAX(J$6:J13),I14))</f>
        <v>9</v>
      </c>
      <c r="K14" s="58" t="str">
        <f t="shared" si="2"/>
        <v xml:space="preserve">There is no ‘stop and think’ procedure in place (i.e. employees are not obliged to consider the risk of any task on which they are about to proceed). </v>
      </c>
    </row>
    <row r="15" spans="2:186">
      <c r="B15" s="65" t="str">
        <f>DGET(J$5:K$143,2,U$2:U$3)</f>
        <v xml:space="preserve">Static and personal air monitoring has not been carried out </v>
      </c>
      <c r="D15" s="30" t="s">
        <v>8</v>
      </c>
      <c r="E15" s="30">
        <f t="shared" si="3"/>
        <v>10</v>
      </c>
      <c r="F15" s="43" t="str">
        <f>'Risk Control'!C25</f>
        <v xml:space="preserve">Static and personal air monitoring has not been carried out </v>
      </c>
      <c r="G15" s="43">
        <f>'Risk Control'!F25</f>
        <v>0</v>
      </c>
      <c r="H15" s="30">
        <f t="shared" si="1"/>
        <v>10</v>
      </c>
      <c r="I15" s="30">
        <f>COUNTIF(H$6:H15,"&lt;50")</f>
        <v>10</v>
      </c>
      <c r="J15" s="30">
        <f>IF(AND(MAX(G$6:G14)=0,I15=I14),1+G$3,IF(I15=I14,1+MAX(J$6:J14),I15))</f>
        <v>10</v>
      </c>
      <c r="K15" s="58" t="str">
        <f t="shared" si="2"/>
        <v xml:space="preserve">Static and personal air monitoring has not been carried out </v>
      </c>
    </row>
    <row r="16" spans="2:186">
      <c r="B16" s="65" t="str">
        <f>DGET(J$5:K$143,2,V$2:V$3)</f>
        <v>Plant and equipment is not subject to routine maintenance</v>
      </c>
      <c r="D16" s="30" t="s">
        <v>8</v>
      </c>
      <c r="E16" s="30">
        <f t="shared" si="3"/>
        <v>11</v>
      </c>
      <c r="F16" s="43" t="str">
        <f>'Risk Control'!C27</f>
        <v>Plant and equipment is not subject to routine maintenance</v>
      </c>
      <c r="G16" s="43">
        <f>'Risk Control'!F27</f>
        <v>0</v>
      </c>
      <c r="H16" s="30">
        <f t="shared" si="1"/>
        <v>11</v>
      </c>
      <c r="I16" s="30">
        <f>COUNTIF(H$6:H16,"&lt;50")</f>
        <v>11</v>
      </c>
      <c r="J16" s="30">
        <f>IF(AND(MAX(G$6:G15)=0,I16=I15),1+G$3,IF(I16=I15,1+MAX(J$6:J15),I16))</f>
        <v>11</v>
      </c>
      <c r="K16" s="58" t="str">
        <f t="shared" si="2"/>
        <v>Plant and equipment is not subject to routine maintenance</v>
      </c>
    </row>
    <row r="17" spans="2:11">
      <c r="B17" s="65" t="str">
        <f>DGET(J$5:K$143,2,W$2:W$3)</f>
        <v>There is no signage</v>
      </c>
      <c r="D17" s="30" t="s">
        <v>8</v>
      </c>
      <c r="E17" s="30">
        <f t="shared" si="3"/>
        <v>12</v>
      </c>
      <c r="F17" s="43" t="str">
        <f>'Risk Control'!C29</f>
        <v>There is no signage</v>
      </c>
      <c r="G17" s="43">
        <f>'Risk Control'!F29</f>
        <v>0</v>
      </c>
      <c r="H17" s="30">
        <f t="shared" si="1"/>
        <v>12</v>
      </c>
      <c r="I17" s="30">
        <f>COUNTIF(H$6:H17,"&lt;50")</f>
        <v>12</v>
      </c>
      <c r="J17" s="30">
        <f>IF(AND(MAX(G$6:G16)=0,I17=I16),1+G$3,IF(I17=I16,1+MAX(J$6:J16),I17))</f>
        <v>12</v>
      </c>
      <c r="K17" s="58" t="str">
        <f t="shared" si="2"/>
        <v>There is no signage</v>
      </c>
    </row>
    <row r="18" spans="2:11">
      <c r="B18" s="65" t="str">
        <f>DGET(J$5:K$143,2,X$2:X$3)</f>
        <v>Senior Management does not actively promote the company's safety ambition</v>
      </c>
      <c r="D18" s="30" t="s">
        <v>8</v>
      </c>
      <c r="E18" s="30">
        <f t="shared" si="3"/>
        <v>13</v>
      </c>
      <c r="F18" s="43" t="str">
        <f>'Risk Control'!C32</f>
        <v>Senior Management does not actively promote the company's safety ambition</v>
      </c>
      <c r="G18" s="43">
        <f>'Risk Control'!F32</f>
        <v>0</v>
      </c>
      <c r="H18" s="30">
        <f t="shared" si="1"/>
        <v>13</v>
      </c>
      <c r="I18" s="30">
        <f>COUNTIF(H$6:H18,"&lt;50")</f>
        <v>13</v>
      </c>
      <c r="J18" s="30">
        <f>IF(AND(MAX(G$6:G17)=0,I18=I17),1+G$3,IF(I18=I17,1+MAX(J$6:J17),I18))</f>
        <v>13</v>
      </c>
      <c r="K18" s="58" t="str">
        <f t="shared" si="2"/>
        <v>Senior Management does not actively promote the company's safety ambition</v>
      </c>
    </row>
    <row r="19" spans="2:11">
      <c r="B19" s="65" t="str">
        <f>DGET(J$5:K$143,2,Y$2:Y$3)</f>
        <v>No Objectives &amp; Targets have been set.</v>
      </c>
      <c r="D19" s="30" t="s">
        <v>8</v>
      </c>
      <c r="E19" s="30">
        <f t="shared" si="3"/>
        <v>14</v>
      </c>
      <c r="F19" s="43" t="str">
        <f>'Risk Control'!C34</f>
        <v>No Objectives &amp; Targets have been set.</v>
      </c>
      <c r="G19" s="43">
        <f>'Risk Control'!F34</f>
        <v>0</v>
      </c>
      <c r="H19" s="30">
        <f t="shared" si="1"/>
        <v>14</v>
      </c>
      <c r="I19" s="30">
        <f>COUNTIF(H$6:H19,"&lt;50")</f>
        <v>14</v>
      </c>
      <c r="J19" s="30">
        <f>IF(AND(MAX(G$6:G18)=0,I19=I18),1+G$3,IF(I19=I18,1+MAX(J$6:J18),I19))</f>
        <v>14</v>
      </c>
      <c r="K19" s="58" t="str">
        <f t="shared" si="2"/>
        <v>No Objectives &amp; Targets have been set.</v>
      </c>
    </row>
    <row r="20" spans="2:11">
      <c r="B20" s="65" t="str">
        <f>DGET(J$5:K$143,2,Z$2:Z$3)</f>
        <v>There is no improvement plan, or it is not being communicated or actions are not being closed out</v>
      </c>
      <c r="D20" s="30" t="s">
        <v>8</v>
      </c>
      <c r="E20" s="30">
        <f t="shared" si="3"/>
        <v>15</v>
      </c>
      <c r="F20" s="43" t="str">
        <f>'Risk Control'!C36</f>
        <v>There is no improvement plan, or it is not being communicated or actions are not being closed out</v>
      </c>
      <c r="G20" s="43">
        <f>'Risk Control'!F36</f>
        <v>0</v>
      </c>
      <c r="H20" s="30">
        <f t="shared" si="1"/>
        <v>15</v>
      </c>
      <c r="I20" s="30">
        <f>COUNTIF(H$6:H20,"&lt;50")</f>
        <v>15</v>
      </c>
      <c r="J20" s="30">
        <f>IF(AND(MAX(G$6:G19)=0,I20=I19),1+G$3,IF(I20=I19,1+MAX(J$6:J19),I20))</f>
        <v>15</v>
      </c>
      <c r="K20" s="58" t="str">
        <f t="shared" si="2"/>
        <v>There is no improvement plan, or it is not being communicated or actions are not being closed out</v>
      </c>
    </row>
    <row r="21" spans="2:11">
      <c r="B21" s="65" t="str">
        <f>DGET(J$5:K$143,2,AA$2:AA$3)</f>
        <v>Employees have not been trained in the risks associated with exposure to RCS</v>
      </c>
      <c r="D21" s="30" t="s">
        <v>8</v>
      </c>
      <c r="E21" s="30">
        <f t="shared" si="3"/>
        <v>16</v>
      </c>
      <c r="F21" s="43" t="str">
        <f>'Risk Control'!C39</f>
        <v>Employees have not been trained in the risks associated with exposure to RCS</v>
      </c>
      <c r="G21" s="43">
        <f>'Risk Control'!F39</f>
        <v>0</v>
      </c>
      <c r="H21" s="30">
        <f t="shared" si="1"/>
        <v>16</v>
      </c>
      <c r="I21" s="30">
        <f>COUNTIF(H$6:H21,"&lt;50")</f>
        <v>16</v>
      </c>
      <c r="J21" s="30">
        <f>IF(AND(MAX(G$6:G20)=0,I21=I20),1+G$3,IF(I21=I20,1+MAX(J$6:J20),I21))</f>
        <v>16</v>
      </c>
      <c r="K21" s="58" t="str">
        <f t="shared" si="2"/>
        <v>Employees have not been trained in the risks associated with exposure to RCS</v>
      </c>
    </row>
    <row r="22" spans="2:11">
      <c r="B22" s="65" t="str">
        <f>DGET(J$5:K$143,2,AB$2:AB$3)</f>
        <v>Employees have not been informed of the COSHH assessment findings and resultant controls</v>
      </c>
      <c r="D22" s="30" t="s">
        <v>8</v>
      </c>
      <c r="E22" s="30">
        <f t="shared" si="3"/>
        <v>17</v>
      </c>
      <c r="F22" s="43" t="str">
        <f>'Risk Control'!C41</f>
        <v>Employees have not been informed of the COSHH assessment findings and resultant controls</v>
      </c>
      <c r="G22" s="43">
        <f>'Risk Control'!F41</f>
        <v>0</v>
      </c>
      <c r="H22" s="30">
        <f t="shared" si="1"/>
        <v>17</v>
      </c>
      <c r="I22" s="30">
        <f>COUNTIF(H$6:H22,"&lt;50")</f>
        <v>17</v>
      </c>
      <c r="J22" s="30">
        <f>IF(AND(MAX(G$6:G21)=0,I22=I21),1+G$3,IF(I22=I21,1+MAX(J$6:J21),I22))</f>
        <v>17</v>
      </c>
      <c r="K22" s="58" t="str">
        <f t="shared" si="2"/>
        <v>Employees have not been informed of the COSHH assessment findings and resultant controls</v>
      </c>
    </row>
    <row r="23" spans="2:11">
      <c r="B23" s="65" t="str">
        <f>DGET(J$5:K$143,2,AC$2:AC$3)</f>
        <v>Employees have not been informed of activity risk assessment findings and resultant controls</v>
      </c>
      <c r="D23" s="30" t="s">
        <v>8</v>
      </c>
      <c r="E23" s="30">
        <f t="shared" ref="E23:E54" si="4">1+E22</f>
        <v>18</v>
      </c>
      <c r="F23" s="43" t="str">
        <f>'Risk Control'!C43</f>
        <v>Employees have not been informed of activity risk assessment findings and resultant controls</v>
      </c>
      <c r="G23" s="43">
        <f>'Risk Control'!F43</f>
        <v>0</v>
      </c>
      <c r="H23" s="30">
        <f t="shared" si="1"/>
        <v>18</v>
      </c>
      <c r="I23" s="30">
        <f>COUNTIF(H$6:H23,"&lt;50")</f>
        <v>18</v>
      </c>
      <c r="J23" s="30">
        <f>IF(AND(MAX(G$6:G22)=0,I23=I22),1+G$3,IF(I23=I22,1+MAX(J$6:J22),I23))</f>
        <v>18</v>
      </c>
      <c r="K23" s="58" t="str">
        <f t="shared" si="2"/>
        <v>Employees have not been informed of activity risk assessment findings and resultant controls</v>
      </c>
    </row>
    <row r="24" spans="2:11">
      <c r="B24" s="65" t="str">
        <f>DGET(J$5:K$143,2,AD$2:AD$3)</f>
        <v>Employees have not been informed of the Health Surveillance or monitoring programmes</v>
      </c>
      <c r="D24" s="30" t="s">
        <v>8</v>
      </c>
      <c r="E24" s="30">
        <f t="shared" si="4"/>
        <v>19</v>
      </c>
      <c r="F24" s="43" t="str">
        <f>'Risk Control'!C45</f>
        <v>Employees have not been informed of the Health Surveillance or monitoring programmes</v>
      </c>
      <c r="G24" s="43">
        <f>'Risk Control'!F45</f>
        <v>0</v>
      </c>
      <c r="H24" s="30">
        <f t="shared" si="1"/>
        <v>19</v>
      </c>
      <c r="I24" s="30">
        <f>COUNTIF(H$6:H24,"&lt;50")</f>
        <v>19</v>
      </c>
      <c r="J24" s="30">
        <f>IF(AND(MAX(G$6:G23)=0,I24=I23),1+G$3,IF(I24=I23,1+MAX(J$6:J23),I24))</f>
        <v>19</v>
      </c>
      <c r="K24" s="58" t="str">
        <f t="shared" si="2"/>
        <v>Employees have not been informed of the Health Surveillance or monitoring programmes</v>
      </c>
    </row>
    <row r="25" spans="2:11">
      <c r="B25" s="65" t="str">
        <f>DGET(J$5:K$143,2,AE$2:AE$3)</f>
        <v>The level of employee understanding on what they have been instructed or trained goes unchecked</v>
      </c>
      <c r="D25" s="30" t="s">
        <v>8</v>
      </c>
      <c r="E25" s="30">
        <f t="shared" si="4"/>
        <v>20</v>
      </c>
      <c r="F25" s="43" t="str">
        <f>'Risk Control'!C47</f>
        <v>The level of employee understanding on what they have been instructed or trained goes unchecked</v>
      </c>
      <c r="G25" s="43">
        <f>'Risk Control'!F47</f>
        <v>0</v>
      </c>
      <c r="H25" s="30">
        <f t="shared" si="1"/>
        <v>20</v>
      </c>
      <c r="I25" s="30">
        <f>COUNTIF(H$6:H25,"&lt;50")</f>
        <v>20</v>
      </c>
      <c r="J25" s="30">
        <f>IF(AND(MAX(G$6:G24)=0,I25=I24),1+G$3,IF(I25=I24,1+MAX(J$6:J24),I25))</f>
        <v>20</v>
      </c>
      <c r="K25" s="58" t="str">
        <f t="shared" si="2"/>
        <v>The level of employee understanding on what they have been instructed or trained goes unchecked</v>
      </c>
    </row>
    <row r="26" spans="2:11">
      <c r="B26" s="65" t="str">
        <f>DGET(J$5:K$143,2,AF$2:AF$3)</f>
        <v>There is no notice board containing safety information.</v>
      </c>
      <c r="D26" s="30" t="s">
        <v>8</v>
      </c>
      <c r="E26" s="30">
        <f t="shared" si="4"/>
        <v>21</v>
      </c>
      <c r="F26" s="43" t="str">
        <f>'Risk Control'!C50</f>
        <v>There is no notice board containing safety information.</v>
      </c>
      <c r="G26" s="43">
        <f>'Risk Control'!F50</f>
        <v>0</v>
      </c>
      <c r="H26" s="30">
        <f t="shared" si="1"/>
        <v>21</v>
      </c>
      <c r="I26" s="30">
        <f>COUNTIF(H$6:H26,"&lt;50")</f>
        <v>21</v>
      </c>
      <c r="J26" s="30">
        <f>IF(AND(MAX(G$6:G25)=0,I26=I25),1+G$3,IF(I26=I25,1+MAX(J$6:J25),I26))</f>
        <v>21</v>
      </c>
      <c r="K26" s="58" t="str">
        <f t="shared" si="2"/>
        <v>There is no notice board containing safety information.</v>
      </c>
    </row>
    <row r="27" spans="2:11">
      <c r="B27" s="65" t="str">
        <f>DGET(J$5:K$143,2,AG$2:AG$3)</f>
        <v>There is inadequate SHE communications.</v>
      </c>
      <c r="D27" s="30" t="s">
        <v>8</v>
      </c>
      <c r="E27" s="30">
        <f t="shared" si="4"/>
        <v>22</v>
      </c>
      <c r="F27" s="43" t="str">
        <f>'Risk Control'!C52</f>
        <v>There is inadequate SHE communications.</v>
      </c>
      <c r="G27" s="43">
        <f>'Risk Control'!F52</f>
        <v>0</v>
      </c>
      <c r="H27" s="30">
        <f t="shared" si="1"/>
        <v>22</v>
      </c>
      <c r="I27" s="30">
        <f>COUNTIF(H$6:H27,"&lt;50")</f>
        <v>22</v>
      </c>
      <c r="J27" s="30">
        <f>IF(AND(MAX(G$6:G26)=0,I27=I26),1+G$3,IF(I27=I26,1+MAX(J$6:J26),I27))</f>
        <v>22</v>
      </c>
      <c r="K27" s="58" t="str">
        <f t="shared" si="2"/>
        <v>There is inadequate SHE communications.</v>
      </c>
    </row>
    <row r="28" spans="2:11">
      <c r="B28" s="65" t="str">
        <f>DGET(J$5:K$143,2,AH$2:AH$3)</f>
        <v xml:space="preserve">Employees are not made aware of policy and procedural changes. </v>
      </c>
      <c r="D28" s="30" t="s">
        <v>8</v>
      </c>
      <c r="E28" s="30">
        <f t="shared" si="4"/>
        <v>23</v>
      </c>
      <c r="F28" s="43" t="str">
        <f>'Risk Control'!C54</f>
        <v xml:space="preserve">Employees are not made aware of policy and procedural changes. </v>
      </c>
      <c r="G28" s="43">
        <f>'Risk Control'!F54</f>
        <v>0</v>
      </c>
      <c r="H28" s="30">
        <f t="shared" si="1"/>
        <v>23</v>
      </c>
      <c r="I28" s="30">
        <f>COUNTIF(H$6:H28,"&lt;50")</f>
        <v>23</v>
      </c>
      <c r="J28" s="30">
        <f>IF(AND(MAX(G$6:G27)=0,I28=I27),1+G$3,IF(I28=I27,1+MAX(J$6:J27),I28))</f>
        <v>23</v>
      </c>
      <c r="K28" s="58" t="str">
        <f t="shared" si="2"/>
        <v xml:space="preserve">Employees are not made aware of policy and procedural changes. </v>
      </c>
    </row>
    <row r="29" spans="2:11">
      <c r="B29" s="65" t="str">
        <f>DGET(J$5:K$143,2,AI$2:AI$3)</f>
        <v>Control cabins, mobile plant cabs and welfare facilities are not regularly monitored for cleanliness and recorded</v>
      </c>
      <c r="D29" s="30" t="s">
        <v>8</v>
      </c>
      <c r="E29" s="30">
        <f t="shared" si="4"/>
        <v>24</v>
      </c>
      <c r="F29" s="43" t="str">
        <f>'Risk Control'!C57</f>
        <v>Control cabins, mobile plant cabs and welfare facilities are not regularly monitored for cleanliness and recorded</v>
      </c>
      <c r="G29" s="43">
        <f>'Risk Control'!F57</f>
        <v>0</v>
      </c>
      <c r="H29" s="30">
        <f t="shared" si="1"/>
        <v>24</v>
      </c>
      <c r="I29" s="30">
        <f>COUNTIF(H$6:H29,"&lt;50")</f>
        <v>24</v>
      </c>
      <c r="J29" s="30">
        <f>IF(AND(MAX(G$6:G28)=0,I29=I28),1+G$3,IF(I29=I28,1+MAX(J$6:J28),I29))</f>
        <v>24</v>
      </c>
      <c r="K29" s="58" t="str">
        <f t="shared" si="2"/>
        <v>Control cabins, mobile plant cabs and welfare facilities are not regularly monitored for cleanliness and recorded</v>
      </c>
    </row>
    <row r="30" spans="2:11">
      <c r="B30" s="65" t="str">
        <f>DGET(J$5:K$143,2,AJ$2:AJ$3)</f>
        <v>There is no effective inspection regime  in place, or employees are not trained or aware of their role in the inspections.</v>
      </c>
      <c r="D30" s="30" t="s">
        <v>8</v>
      </c>
      <c r="E30" s="30">
        <f t="shared" si="4"/>
        <v>25</v>
      </c>
      <c r="F30" s="43" t="str">
        <f>'Risk Control'!C59</f>
        <v>There is no effective inspection regime  in place, or employees are not trained or aware of their role in the inspections.</v>
      </c>
      <c r="G30" s="43">
        <f>'Risk Control'!F59</f>
        <v>0</v>
      </c>
      <c r="H30" s="30">
        <f t="shared" si="1"/>
        <v>25</v>
      </c>
      <c r="I30" s="30">
        <f>COUNTIF(H$6:H30,"&lt;50")</f>
        <v>25</v>
      </c>
      <c r="J30" s="30">
        <f>IF(AND(MAX(G$6:G29)=0,I30=I29),1+G$3,IF(I30=I29,1+MAX(J$6:J29),I30))</f>
        <v>25</v>
      </c>
      <c r="K30" s="58" t="str">
        <f t="shared" si="2"/>
        <v>There is no effective inspection regime  in place, or employees are not trained or aware of their role in the inspections.</v>
      </c>
    </row>
    <row r="31" spans="2:11">
      <c r="B31" s="65" t="str">
        <f>DGET(J$5:K$143,2,AK$2:AK$3)</f>
        <v xml:space="preserve">There are no audits of the H&amp;S management system </v>
      </c>
      <c r="D31" s="30" t="s">
        <v>8</v>
      </c>
      <c r="E31" s="30">
        <f t="shared" si="4"/>
        <v>26</v>
      </c>
      <c r="F31" s="43" t="str">
        <f>'Risk Control'!C61</f>
        <v xml:space="preserve">There are no audits of the H&amp;S management system </v>
      </c>
      <c r="G31" s="43">
        <f>'Risk Control'!F61</f>
        <v>0</v>
      </c>
      <c r="H31" s="30">
        <f t="shared" si="1"/>
        <v>26</v>
      </c>
      <c r="I31" s="30">
        <f>COUNTIF(H$6:H31,"&lt;50")</f>
        <v>26</v>
      </c>
      <c r="J31" s="30">
        <f>IF(AND(MAX(G$6:G30)=0,I31=I30),1+G$3,IF(I31=I30,1+MAX(J$6:J30),I31))</f>
        <v>26</v>
      </c>
      <c r="K31" s="58" t="str">
        <f t="shared" si="2"/>
        <v xml:space="preserve">There are no audits of the H&amp;S management system </v>
      </c>
    </row>
    <row r="32" spans="2:11">
      <c r="B32" s="65" t="str">
        <f>DGET(J$5:K$143,2,AL$2:AL$3)</f>
        <v>Incoming filtration systems that supply control cabins and mobile plant cabs are not regularly maintained,</v>
      </c>
      <c r="D32" s="30" t="s">
        <v>8</v>
      </c>
      <c r="E32" s="30">
        <f t="shared" si="4"/>
        <v>27</v>
      </c>
      <c r="F32" s="43" t="str">
        <f>'Specific Controls'!C7</f>
        <v>Incoming filtration systems that supply control cabins and mobile plant cabs are not regularly maintained,</v>
      </c>
      <c r="G32" s="43">
        <f>'Specific Controls'!F7</f>
        <v>0</v>
      </c>
      <c r="H32" s="30">
        <f t="shared" si="1"/>
        <v>27</v>
      </c>
      <c r="I32" s="30">
        <f>COUNTIF(H$6:H32,"&lt;50")</f>
        <v>27</v>
      </c>
      <c r="J32" s="30">
        <f>IF(AND(MAX(G$6:G31)=0,I32=I31),1+G$3,IF(I32=I31,1+MAX(J$6:J31),I32))</f>
        <v>27</v>
      </c>
      <c r="K32" s="58" t="str">
        <f t="shared" si="2"/>
        <v>Incoming filtration systems that supply control cabins and mobile plant cabs are not regularly maintained,</v>
      </c>
    </row>
    <row r="33" spans="2:11" ht="33">
      <c r="B33" s="65" t="str">
        <f>DGET(J$5:K$143,2,AM$2:AM$3)</f>
        <v>LEV and general ventilation systems are not checked to manufacturer's operational standards or statutory examinations are not carried out every 14 months, in line with the  COSHH regulations. Airflow indicators have not been fitted</v>
      </c>
      <c r="D33" s="30" t="s">
        <v>8</v>
      </c>
      <c r="E33" s="30">
        <f t="shared" si="4"/>
        <v>28</v>
      </c>
      <c r="F33" s="43" t="str">
        <f>'Specific Controls'!C9</f>
        <v>LEV and general ventilation systems are not checked to manufacturer's operational standards or statutory examinations are not carried out every 14 months, in line with the  COSHH regulations. Airflow indicators have not been fitted</v>
      </c>
      <c r="G33" s="43">
        <f>'Specific Controls'!F9</f>
        <v>0</v>
      </c>
      <c r="H33" s="30">
        <f t="shared" si="1"/>
        <v>28</v>
      </c>
      <c r="I33" s="30">
        <f>COUNTIF(H$6:H33,"&lt;50")</f>
        <v>28</v>
      </c>
      <c r="J33" s="30">
        <f>IF(AND(MAX(G$6:G32)=0,I33=I32),1+G$3,IF(I33=I32,1+MAX(J$6:J32),I33))</f>
        <v>28</v>
      </c>
      <c r="K33" s="58" t="str">
        <f t="shared" si="2"/>
        <v>LEV and general ventilation systems are not checked to manufacturer's operational standards or statutory examinations are not carried out every 14 months, in line with the  COSHH regulations. Airflow indicators have not been fitted</v>
      </c>
    </row>
    <row r="34" spans="2:11">
      <c r="B34" s="65" t="str">
        <f>DGET(J$5:K$143,2,AN$2:AN$3)</f>
        <v xml:space="preserve">Vacuums are not fitted with simple instrumentation to show that they are working correctly and there is no indicator/alarm to show if filters have blocked or failed. </v>
      </c>
      <c r="D34" s="30" t="s">
        <v>8</v>
      </c>
      <c r="E34" s="30">
        <f t="shared" si="4"/>
        <v>29</v>
      </c>
      <c r="F34" s="43" t="str">
        <f>'Specific Controls'!C11</f>
        <v xml:space="preserve">Vacuums are not fitted with simple instrumentation to show that they are working correctly and there is no indicator/alarm to show if filters have blocked or failed. </v>
      </c>
      <c r="G34" s="43">
        <f>'Specific Controls'!F11</f>
        <v>0</v>
      </c>
      <c r="H34" s="30">
        <f t="shared" si="1"/>
        <v>29</v>
      </c>
      <c r="I34" s="30">
        <f>COUNTIF(H$6:H34,"&lt;50")</f>
        <v>29</v>
      </c>
      <c r="J34" s="30">
        <f>IF(AND(MAX(G$6:G33)=0,I34=I33),1+G$3,IF(I34=I33,1+MAX(J$6:J33),I34))</f>
        <v>29</v>
      </c>
      <c r="K34" s="58" t="str">
        <f t="shared" si="2"/>
        <v xml:space="preserve">Vacuums are not fitted with simple instrumentation to show that they are working correctly and there is no indicator/alarm to show if filters have blocked or failed. </v>
      </c>
    </row>
    <row r="35" spans="2:11">
      <c r="B35" s="65" t="str">
        <f>DGET(J$5:K$143,2,AO$2:AO$3)</f>
        <v xml:space="preserve">Clothing is not selected on its dust retention and release characteristics. </v>
      </c>
      <c r="D35" s="30" t="s">
        <v>8</v>
      </c>
      <c r="E35" s="30">
        <f t="shared" si="4"/>
        <v>30</v>
      </c>
      <c r="F35" s="43" t="str">
        <f>'Specific Controls'!C13</f>
        <v xml:space="preserve">Clothing is not selected on its dust retention and release characteristics. </v>
      </c>
      <c r="G35" s="43">
        <f>'Specific Controls'!F13</f>
        <v>0</v>
      </c>
      <c r="H35" s="30">
        <f t="shared" si="1"/>
        <v>30</v>
      </c>
      <c r="I35" s="30">
        <f>COUNTIF(H$6:H35,"&lt;50")</f>
        <v>30</v>
      </c>
      <c r="J35" s="30">
        <f>IF(AND(MAX(G$6:G34)=0,I35=I34),1+G$3,IF(I35=I34,1+MAX(J$6:J34),I35))</f>
        <v>30</v>
      </c>
      <c r="K35" s="58" t="str">
        <f t="shared" si="2"/>
        <v xml:space="preserve">Clothing is not selected on its dust retention and release characteristics. </v>
      </c>
    </row>
    <row r="36" spans="2:11">
      <c r="B36" s="65" t="str">
        <f>DGET(J$5:K$143,2,AP$2:AP$3)</f>
        <v>There are no procedures to promptly clear up spillages</v>
      </c>
      <c r="D36" s="30" t="s">
        <v>8</v>
      </c>
      <c r="E36" s="30">
        <f t="shared" si="4"/>
        <v>31</v>
      </c>
      <c r="F36" s="43" t="str">
        <f>'Specific Controls'!C16</f>
        <v>There are no procedures to promptly clear up spillages</v>
      </c>
      <c r="G36" s="43">
        <f>'Specific Controls'!F16</f>
        <v>0</v>
      </c>
      <c r="H36" s="30">
        <f t="shared" si="1"/>
        <v>31</v>
      </c>
      <c r="I36" s="30">
        <f>COUNTIF(H$6:H36,"&lt;50")</f>
        <v>31</v>
      </c>
      <c r="J36" s="30">
        <f>IF(AND(MAX(G$6:G35)=0,I36=I35),1+G$3,IF(I36=I35,1+MAX(J$6:J35),I36))</f>
        <v>31</v>
      </c>
      <c r="K36" s="58" t="str">
        <f t="shared" si="2"/>
        <v>There are no procedures to promptly clear up spillages</v>
      </c>
    </row>
    <row r="37" spans="2:11">
      <c r="B37" s="65" t="str">
        <f>DGET(J$5:K$143,2,AQ$2:AQ$3)</f>
        <v xml:space="preserve">There is dry cleaning </v>
      </c>
      <c r="D37" s="30" t="s">
        <v>8</v>
      </c>
      <c r="E37" s="30">
        <f t="shared" si="4"/>
        <v>32</v>
      </c>
      <c r="F37" s="43" t="str">
        <f>'Specific Controls'!C18</f>
        <v xml:space="preserve">There is dry cleaning </v>
      </c>
      <c r="G37" s="43">
        <f>'Specific Controls'!F18</f>
        <v>0</v>
      </c>
      <c r="H37" s="30">
        <f t="shared" si="1"/>
        <v>32</v>
      </c>
      <c r="I37" s="30">
        <f>COUNTIF(H$6:H37,"&lt;50")</f>
        <v>32</v>
      </c>
      <c r="J37" s="30">
        <f>IF(AND(MAX(G$6:G36)=0,I37=I36),1+G$3,IF(I37=I36,1+MAX(J$6:J36),I37))</f>
        <v>32</v>
      </c>
      <c r="K37" s="58" t="str">
        <f t="shared" si="2"/>
        <v xml:space="preserve">There is dry cleaning </v>
      </c>
    </row>
    <row r="38" spans="2:11">
      <c r="B38" s="65" t="str">
        <f>DGET(J$5:K$143,2,AR$2:AR$3)</f>
        <v>There are no housekeeping initiatives, strategies or schedules</v>
      </c>
      <c r="D38" s="30" t="s">
        <v>8</v>
      </c>
      <c r="E38" s="30">
        <f t="shared" si="4"/>
        <v>33</v>
      </c>
      <c r="F38" s="43" t="str">
        <f>'Specific Controls'!C20</f>
        <v>There are no housekeeping initiatives, strategies or schedules</v>
      </c>
      <c r="G38" s="43">
        <f>'Specific Controls'!F20</f>
        <v>0</v>
      </c>
      <c r="H38" s="30">
        <f t="shared" ref="H38:H55" si="5">IF(K38="",G$2+E38,E38)</f>
        <v>33</v>
      </c>
      <c r="I38" s="30">
        <f>COUNTIF(H$6:H38,"&lt;50")</f>
        <v>33</v>
      </c>
      <c r="J38" s="30">
        <f>IF(AND(MAX(G$6:G37)=0,I38=I37),1+G$3,IF(I38=I37,1+MAX(J$6:J37),I38))</f>
        <v>33</v>
      </c>
      <c r="K38" s="58" t="str">
        <f t="shared" si="2"/>
        <v>There are no housekeeping initiatives, strategies or schedules</v>
      </c>
    </row>
    <row r="39" spans="2:11">
      <c r="B39" s="65" t="str">
        <f>DGET(J$5:K$143,2,AS$2:AS$3)</f>
        <v>There is no occupational health policy</v>
      </c>
      <c r="D39" s="30" t="s">
        <v>8</v>
      </c>
      <c r="E39" s="30">
        <f t="shared" si="4"/>
        <v>34</v>
      </c>
      <c r="F39" s="43" t="str">
        <f>'Occupational Health'!C7</f>
        <v>There is no occupational health policy</v>
      </c>
      <c r="G39" s="43">
        <f>'Occupational Health'!F7</f>
        <v>0</v>
      </c>
      <c r="H39" s="30">
        <f t="shared" si="5"/>
        <v>34</v>
      </c>
      <c r="I39" s="30">
        <f>COUNTIF(H$6:H39,"&lt;50")</f>
        <v>34</v>
      </c>
      <c r="J39" s="30">
        <f>IF(AND(MAX(G$6:G38)=0,I39=I38),1+G$3,IF(I39=I38,1+MAX(J$6:J38),I39))</f>
        <v>34</v>
      </c>
      <c r="K39" s="58" t="str">
        <f t="shared" si="2"/>
        <v>There is no occupational health policy</v>
      </c>
    </row>
    <row r="40" spans="2:11">
      <c r="B40" s="65" t="str">
        <f>DGET(J$5:K$143,2,AT$2:AT$3)</f>
        <v>Contractors are not asked about their occupational health policy</v>
      </c>
      <c r="D40" s="30" t="s">
        <v>8</v>
      </c>
      <c r="E40" s="30">
        <f t="shared" si="4"/>
        <v>35</v>
      </c>
      <c r="F40" s="43" t="str">
        <f>'Occupational Health'!C9</f>
        <v>Contractors are not asked about their occupational health policy</v>
      </c>
      <c r="G40" s="43">
        <f>'Occupational Health'!F9</f>
        <v>0</v>
      </c>
      <c r="H40" s="30">
        <f t="shared" si="5"/>
        <v>35</v>
      </c>
      <c r="I40" s="30">
        <f>COUNTIF(H$6:H40,"&lt;50")</f>
        <v>35</v>
      </c>
      <c r="J40" s="30">
        <f>IF(AND(MAX(G$6:G39)=0,I40=I39),1+G$3,IF(I40=I39,1+MAX(J$6:J39),I40))</f>
        <v>35</v>
      </c>
      <c r="K40" s="58" t="str">
        <f t="shared" si="2"/>
        <v>Contractors are not asked about their occupational health policy</v>
      </c>
    </row>
    <row r="41" spans="2:11">
      <c r="B41" s="65" t="str">
        <f>DGET(J$5:K$143,2,AU$2:AU$3)</f>
        <v>There are no procedures to promptly clear up spillages</v>
      </c>
      <c r="D41" s="30" t="s">
        <v>8</v>
      </c>
      <c r="E41" s="30">
        <f t="shared" si="4"/>
        <v>36</v>
      </c>
      <c r="F41" s="43" t="str">
        <f>'Specific Controls'!C16</f>
        <v>There are no procedures to promptly clear up spillages</v>
      </c>
      <c r="G41" s="43">
        <f>'Specific Controls'!F16</f>
        <v>0</v>
      </c>
      <c r="H41" s="30">
        <f t="shared" si="5"/>
        <v>36</v>
      </c>
      <c r="I41" s="30">
        <f>COUNTIF(H$6:H41,"&lt;50")</f>
        <v>36</v>
      </c>
      <c r="J41" s="30">
        <f>IF(AND(MAX(G$6:G40)=0,I41=I40),1+G$3,IF(I41=I40,1+MAX(J$6:J40),I41))</f>
        <v>36</v>
      </c>
      <c r="K41" s="58" t="str">
        <f t="shared" si="2"/>
        <v>There are no procedures to promptly clear up spillages</v>
      </c>
    </row>
    <row r="42" spans="2:11">
      <c r="B42" s="65" t="str">
        <f>DGET(J$5:K$143,2,AV$2:AV$3)</f>
        <v>There is no occupational health service or it is not structured / contracted to address the specific needs and risks identified by the organisation.</v>
      </c>
      <c r="D42" s="30" t="s">
        <v>8</v>
      </c>
      <c r="E42" s="30">
        <f t="shared" si="4"/>
        <v>37</v>
      </c>
      <c r="F42" s="43" t="str">
        <f>'Occupational Health'!C13</f>
        <v>There is no occupational health service or it is not structured / contracted to address the specific needs and risks identified by the organisation.</v>
      </c>
      <c r="G42" s="43">
        <f>'Occupational Health'!F13</f>
        <v>0</v>
      </c>
      <c r="H42" s="30">
        <f t="shared" si="5"/>
        <v>37</v>
      </c>
      <c r="I42" s="30">
        <f>COUNTIF(H$6:H42,"&lt;50")</f>
        <v>37</v>
      </c>
      <c r="J42" s="30">
        <f>IF(AND(MAX(G$6:G41)=0,I42=I41),1+G$3,IF(I42=I41,1+MAX(J$6:J41),I42))</f>
        <v>37</v>
      </c>
      <c r="K42" s="58" t="str">
        <f t="shared" si="2"/>
        <v>There is no occupational health service or it is not structured / contracted to address the specific needs and risks identified by the organisation.</v>
      </c>
    </row>
    <row r="43" spans="2:11">
      <c r="B43" s="65" t="str">
        <f>DGET(J$5:K$143,2,AW$2:AW$3)</f>
        <v>The reporting of ill-health symptoms is not encouraged</v>
      </c>
      <c r="D43" s="30" t="s">
        <v>8</v>
      </c>
      <c r="E43" s="30">
        <f t="shared" si="4"/>
        <v>38</v>
      </c>
      <c r="F43" s="43" t="str">
        <f>'Occupational Health'!C15</f>
        <v>The reporting of ill-health symptoms is not encouraged</v>
      </c>
      <c r="G43" s="43">
        <f>'Occupational Health'!F15</f>
        <v>0</v>
      </c>
      <c r="H43" s="30">
        <f t="shared" si="5"/>
        <v>38</v>
      </c>
      <c r="I43" s="30">
        <f>COUNTIF(H$6:H43,"&lt;50")</f>
        <v>38</v>
      </c>
      <c r="J43" s="30">
        <f>IF(AND(MAX(G$6:G42)=0,I43=I42),1+G$3,IF(I43=I42,1+MAX(J$6:J42),I43))</f>
        <v>38</v>
      </c>
      <c r="K43" s="58" t="str">
        <f t="shared" si="2"/>
        <v>The reporting of ill-health symptoms is not encouraged</v>
      </c>
    </row>
    <row r="44" spans="2:11">
      <c r="B44" s="65" t="str">
        <f>DGET(J$5:K$143,2,AX$2:AX$3)</f>
        <v xml:space="preserve">There is no occupational rehabilitation where an employee has been made ill through work </v>
      </c>
      <c r="D44" s="30" t="s">
        <v>8</v>
      </c>
      <c r="E44" s="30">
        <f t="shared" si="4"/>
        <v>39</v>
      </c>
      <c r="F44" s="43" t="str">
        <f>'Occupational Health'!C17</f>
        <v xml:space="preserve">There is no occupational rehabilitation where an employee has been made ill through work </v>
      </c>
      <c r="G44" s="43">
        <f>'Occupational Health'!F17</f>
        <v>0</v>
      </c>
      <c r="H44" s="30">
        <f t="shared" si="5"/>
        <v>39</v>
      </c>
      <c r="I44" s="30">
        <f>COUNTIF(H$6:H44,"&lt;50")</f>
        <v>39</v>
      </c>
      <c r="J44" s="30">
        <f>IF(AND(MAX(G$6:G43)=0,I44=I43),1+G$3,IF(I44=I43,1+MAX(J$6:J43),I44))</f>
        <v>39</v>
      </c>
      <c r="K44" s="58" t="str">
        <f t="shared" si="2"/>
        <v xml:space="preserve">There is no occupational rehabilitation where an employee has been made ill through work </v>
      </c>
    </row>
    <row r="45" spans="2:11">
      <c r="B45" s="65" t="str">
        <f>DGET($J$5:$K$143,2,AY$2:AY$3)</f>
        <v>Medical files are not established at the time of hiring or they are not kept for 40 years after end of exposure; or x rays are not accessible for 40 years</v>
      </c>
      <c r="D45" s="30" t="s">
        <v>8</v>
      </c>
      <c r="E45" s="30">
        <f t="shared" si="4"/>
        <v>40</v>
      </c>
      <c r="F45" s="43" t="str">
        <f>'Occupational Health'!C19</f>
        <v>Medical files are not established at the time of hiring or they are not kept for 40 years after end of exposure; or x rays are not accessible for 40 years</v>
      </c>
      <c r="G45" s="43">
        <f>'Occupational Health'!F19</f>
        <v>0</v>
      </c>
      <c r="H45" s="30">
        <f t="shared" si="5"/>
        <v>40</v>
      </c>
      <c r="I45" s="30">
        <f>COUNTIF(H$6:H45,"&lt;50")</f>
        <v>40</v>
      </c>
      <c r="J45" s="30">
        <f>IF(AND(MAX(G$6:G44)=0,I45=I44),1+G$3,IF(I45=I44,1+MAX(J$6:J44),I45))</f>
        <v>40</v>
      </c>
      <c r="K45" s="58" t="str">
        <f t="shared" si="2"/>
        <v>Medical files are not established at the time of hiring or they are not kept for 40 years after end of exposure; or x rays are not accessible for 40 years</v>
      </c>
    </row>
    <row r="46" spans="2:11">
      <c r="B46" s="65" t="str">
        <f>DGET($J$5:$K$143,2,AZ$2:AZ$3)</f>
        <v>There is no policy for  selecting, implementing and managing the use of RPE</v>
      </c>
      <c r="D46" s="30" t="s">
        <v>8</v>
      </c>
      <c r="E46" s="30">
        <f t="shared" si="4"/>
        <v>41</v>
      </c>
      <c r="F46" s="43" t="str">
        <f>RPE!C7</f>
        <v>There is no policy for  selecting, implementing and managing the use of RPE</v>
      </c>
      <c r="G46" s="43">
        <f>RPE!F7</f>
        <v>0</v>
      </c>
      <c r="H46" s="30">
        <f t="shared" si="5"/>
        <v>41</v>
      </c>
      <c r="I46" s="30">
        <f>COUNTIF(H$6:H46,"&lt;50")</f>
        <v>41</v>
      </c>
      <c r="J46" s="30">
        <f>IF(AND(MAX(G$6:G45)=0,I46=I45),1+G$3,IF(I46=I45,1+MAX(J$6:J45),I46))</f>
        <v>41</v>
      </c>
      <c r="K46" s="58" t="str">
        <f t="shared" si="2"/>
        <v>There is no policy for  selecting, implementing and managing the use of RPE</v>
      </c>
    </row>
    <row r="47" spans="2:11">
      <c r="B47" s="65" t="str">
        <f>DGET($J$5:$K$143,2,BA$2:BA$3)</f>
        <v>RPE is not identified and selected on the basis of the risk assessment and occupational monitoring</v>
      </c>
      <c r="D47" s="30" t="s">
        <v>8</v>
      </c>
      <c r="E47" s="30">
        <f t="shared" si="4"/>
        <v>42</v>
      </c>
      <c r="F47" s="43" t="str">
        <f>RPE!C9</f>
        <v>RPE is not identified and selected on the basis of the risk assessment and occupational monitoring</v>
      </c>
      <c r="G47" s="43">
        <f>RPE!F9</f>
        <v>0</v>
      </c>
      <c r="H47" s="30">
        <f t="shared" si="5"/>
        <v>42</v>
      </c>
      <c r="I47" s="30">
        <f>COUNTIF(H$6:H47,"&lt;50")</f>
        <v>42</v>
      </c>
      <c r="J47" s="30">
        <f>IF(AND(MAX(G$6:G46)=0,I47=I46),1+G$3,IF(I47=I46,1+MAX(J$6:J46),I47))</f>
        <v>42</v>
      </c>
      <c r="K47" s="58" t="str">
        <f t="shared" si="2"/>
        <v>RPE is not identified and selected on the basis of the risk assessment and occupational monitoring</v>
      </c>
    </row>
    <row r="48" spans="2:11">
      <c r="B48" s="65" t="str">
        <f>DGET($J$5:$K$143,2,BB$2:BB$3)</f>
        <v>Face fit testing is not undertaken</v>
      </c>
      <c r="D48" s="30" t="s">
        <v>8</v>
      </c>
      <c r="E48" s="30">
        <f t="shared" si="4"/>
        <v>43</v>
      </c>
      <c r="F48" s="43" t="str">
        <f>RPE!C11</f>
        <v>Face fit testing is not undertaken</v>
      </c>
      <c r="G48" s="43">
        <f>RPE!F11</f>
        <v>0</v>
      </c>
      <c r="H48" s="30">
        <f t="shared" si="5"/>
        <v>43</v>
      </c>
      <c r="I48" s="30">
        <f>COUNTIF(H$6:H48,"&lt;50")</f>
        <v>43</v>
      </c>
      <c r="J48" s="30">
        <f>IF(AND(MAX(G$6:G47)=0,I48=I47),1+G$3,IF(I48=I47,1+MAX(J$6:J47),I48))</f>
        <v>43</v>
      </c>
      <c r="K48" s="58" t="str">
        <f t="shared" si="2"/>
        <v>Face fit testing is not undertaken</v>
      </c>
    </row>
    <row r="49" spans="2:11" ht="99">
      <c r="B49" s="88" t="str">
        <f>DGET($J$5:$K$143,2,BC$2:BC$3)</f>
        <v xml:space="preserve">
Wearers of RPE do not undertake Face Fit Checks every time the respirator is put on
Helmet is not inspected as per manufacturers instructions (e.g. for incorrectly fitted parts, deep
scratches, cuts; damage to the face seal and an air flow check at full battery charge) </v>
      </c>
      <c r="D49" s="30" t="s">
        <v>8</v>
      </c>
      <c r="E49" s="30">
        <f t="shared" si="4"/>
        <v>44</v>
      </c>
      <c r="F49" s="43" t="str">
        <f>RPE!C13</f>
        <v xml:space="preserve">
Wearers of RPE do not undertake Face Fit Checks every time the respirator is put on
Helmet is not inspected as per manufacturers instructions (e.g. for incorrectly fitted parts, deep
scratches, cuts; damage to the face seal and an air flow check at full battery charge) </v>
      </c>
      <c r="G49" s="43">
        <f>RPE!F13</f>
        <v>0</v>
      </c>
      <c r="H49" s="30">
        <f t="shared" si="5"/>
        <v>44</v>
      </c>
      <c r="I49" s="30">
        <f>COUNTIF(H$6:H49,"&lt;50")</f>
        <v>44</v>
      </c>
      <c r="J49" s="30">
        <f>IF(AND(MAX(G$6:G48)=0,I49=I48),1+G$3,IF(I49=I48,1+MAX(J$6:J48),I49))</f>
        <v>44</v>
      </c>
      <c r="K49" s="58" t="str">
        <f t="shared" si="2"/>
        <v xml:space="preserve">
Wearers of RPE do not undertake Face Fit Checks every time the respirator is put on
Helmet is not inspected as per manufacturers instructions (e.g. for incorrectly fitted parts, deep
scratches, cuts; damage to the face seal and an air flow check at full battery charge) </v>
      </c>
    </row>
    <row r="50" spans="2:11">
      <c r="B50" s="65" t="str">
        <f>DGET($J$5:$K$143,2,BD$2:BD$3)</f>
        <v>There are no clean storage facilities or there are no means to clean the RPE</v>
      </c>
      <c r="D50" s="30" t="s">
        <v>8</v>
      </c>
      <c r="E50" s="30">
        <f t="shared" si="4"/>
        <v>45</v>
      </c>
      <c r="F50" s="43" t="str">
        <f>RPE!C15</f>
        <v>There are no clean storage facilities or there are no means to clean the RPE</v>
      </c>
      <c r="G50" s="43">
        <f>RPE!F15</f>
        <v>0</v>
      </c>
      <c r="H50" s="30">
        <f t="shared" si="5"/>
        <v>45</v>
      </c>
      <c r="I50" s="30">
        <f>COUNTIF(H$6:H50,"&lt;50")</f>
        <v>45</v>
      </c>
      <c r="J50" s="30">
        <f>IF(AND(MAX(G$6:G49)=0,I50=I49),1+G$3,IF(I50=I49,1+MAX(J$6:J49),I50))</f>
        <v>45</v>
      </c>
      <c r="K50" s="58" t="str">
        <f t="shared" si="2"/>
        <v>There are no clean storage facilities or there are no means to clean the RPE</v>
      </c>
    </row>
    <row r="51" spans="2:11" ht="19.5" customHeight="1">
      <c r="B51" s="65" t="str">
        <f>DGET($J$5:$K$143,2,BE$2:BE$3)</f>
        <v xml:space="preserve">There is no examination or testing of RPE. </v>
      </c>
      <c r="D51" s="30" t="s">
        <v>8</v>
      </c>
      <c r="E51" s="30">
        <f t="shared" si="4"/>
        <v>46</v>
      </c>
      <c r="F51" s="43" t="str">
        <f>RPE!C17</f>
        <v xml:space="preserve">There is no examination or testing of RPE. </v>
      </c>
      <c r="G51" s="43">
        <f>RPE!F17</f>
        <v>0</v>
      </c>
      <c r="H51" s="30">
        <f t="shared" si="5"/>
        <v>46</v>
      </c>
      <c r="I51" s="30">
        <f>COUNTIF(H$6:H51,"&lt;50")</f>
        <v>46</v>
      </c>
      <c r="J51" s="30">
        <f>IF(AND(MAX(G$6:G50)=0,I51=I50),1+G$3,IF(I51=I50,1+MAX(J$6:J50),I51))</f>
        <v>46</v>
      </c>
      <c r="K51" s="58" t="str">
        <f t="shared" si="2"/>
        <v xml:space="preserve">There is no examination or testing of RPE. </v>
      </c>
    </row>
    <row r="52" spans="2:11">
      <c r="B52" s="65" t="str">
        <f>DGET($J$5:$K$143,2,BF$2:BF$3)</f>
        <v>RPE is not maintained to the manufacturer's instructions by a competent person</v>
      </c>
      <c r="D52" s="30" t="s">
        <v>8</v>
      </c>
      <c r="E52" s="30">
        <f>1+E51</f>
        <v>47</v>
      </c>
      <c r="F52" s="43" t="str">
        <f>RPE!C19</f>
        <v>RPE is not maintained to the manufacturer's instructions by a competent person</v>
      </c>
      <c r="G52" s="43">
        <f>RPE!F19</f>
        <v>0</v>
      </c>
      <c r="H52" s="30">
        <f t="shared" si="5"/>
        <v>47</v>
      </c>
      <c r="I52" s="30">
        <f>COUNTIF(H$6:H52,"&lt;50")</f>
        <v>47</v>
      </c>
      <c r="J52" s="30">
        <f>IF(AND(MAX(G$6:G51)=0,I52=I51),1+G$3,IF(I52=I51,1+MAX(J$6:J51),I52))</f>
        <v>47</v>
      </c>
      <c r="K52" s="58" t="str">
        <f t="shared" si="2"/>
        <v>RPE is not maintained to the manufacturer's instructions by a competent person</v>
      </c>
    </row>
    <row r="53" spans="2:11">
      <c r="B53" s="65" t="str">
        <f>DGET($J$5:$K$143,2,BG$2:BG$3)</f>
        <v>There are no records of maintenance and testing</v>
      </c>
      <c r="D53" s="30" t="s">
        <v>8</v>
      </c>
      <c r="E53" s="30">
        <f t="shared" si="4"/>
        <v>48</v>
      </c>
      <c r="F53" s="43" t="str">
        <f>RPE!C21</f>
        <v>There are no records of maintenance and testing</v>
      </c>
      <c r="G53" s="43">
        <f>RPE!F21</f>
        <v>0</v>
      </c>
      <c r="H53" s="30">
        <f t="shared" si="5"/>
        <v>48</v>
      </c>
      <c r="I53" s="30">
        <f>COUNTIF(H$6:H53,"&lt;50")</f>
        <v>48</v>
      </c>
      <c r="J53" s="30">
        <f>IF(AND(MAX(G$6:G52)=0,I53=I52),1+G$3,IF(I53=I52,1+MAX(J$6:J52),I53))</f>
        <v>48</v>
      </c>
      <c r="K53" s="58" t="str">
        <f t="shared" si="2"/>
        <v>There are no records of maintenance and testing</v>
      </c>
    </row>
    <row r="54" spans="2:11" ht="49.5">
      <c r="B54" s="65" t="str">
        <f>DGET($J$5:$K$143,2,BH$2:BH$3)</f>
        <v xml:space="preserve">No information, instruction or training is provided (e.g. covering Why RPE is needed; The hazards, risks and effects of exposure; What RPE is being provided; How RPE works and why face fit testing is required; How to wear and check the RPE correctly; Face fit check before use; Whether maintenance is required; When, where and how it should be cleaned and stored (if necessary) ; How to report/tackle any problems; Employee and employer responsibilities; Use and misuse of RPE).  </v>
      </c>
      <c r="D54" s="30" t="s">
        <v>8</v>
      </c>
      <c r="E54" s="30">
        <f t="shared" si="4"/>
        <v>49</v>
      </c>
      <c r="F54" s="43" t="str">
        <f>RPE!C23</f>
        <v xml:space="preserve">No information, instruction or training is provided (e.g. covering Why RPE is needed; The hazards, risks and effects of exposure; What RPE is being provided; How RPE works and why face fit testing is required; How to wear and check the RPE correctly; Face fit check before use; Whether maintenance is required; When, where and how it should be cleaned and stored (if necessary) ; How to report/tackle any problems; Employee and employer responsibilities; Use and misuse of RPE).  </v>
      </c>
      <c r="G54" s="43">
        <f>RPE!F23</f>
        <v>0</v>
      </c>
      <c r="H54" s="30">
        <f t="shared" si="5"/>
        <v>49</v>
      </c>
      <c r="I54" s="30">
        <f>COUNTIF(H$6:H54,"&lt;50")</f>
        <v>49</v>
      </c>
      <c r="J54" s="30">
        <f>IF(AND(MAX(G$6:G53)=0,I54=I53),1+G$3,IF(I54=I53,1+MAX(J$6:J53),I54))</f>
        <v>49</v>
      </c>
      <c r="K54" s="58" t="str">
        <f t="shared" si="2"/>
        <v xml:space="preserve">No information, instruction or training is provided (e.g. covering Why RPE is needed; The hazards, risks and effects of exposure; What RPE is being provided; How RPE works and why face fit testing is required; How to wear and check the RPE correctly; Face fit check before use; Whether maintenance is required; When, where and how it should be cleaned and stored (if necessary) ; How to report/tackle any problems; Employee and employer responsibilities; Use and misuse of RPE).  </v>
      </c>
    </row>
    <row r="55" spans="2:11">
      <c r="B55" s="65" t="str">
        <f>DGET($J$5:$K$143,2,BI$2:BI$3)</f>
        <v>Managers and supervisors do not check the correct use of RPE and application of the RPE policy</v>
      </c>
      <c r="D55" s="30" t="s">
        <v>8</v>
      </c>
      <c r="E55" s="30">
        <f t="shared" ref="E55" si="6">1+E54</f>
        <v>50</v>
      </c>
      <c r="F55" s="43" t="str">
        <f>RPE!C25</f>
        <v>Managers and supervisors do not check the correct use of RPE and application of the RPE policy</v>
      </c>
      <c r="G55" s="43">
        <f>RPE!F25</f>
        <v>0</v>
      </c>
      <c r="H55" s="30">
        <f t="shared" si="5"/>
        <v>50</v>
      </c>
      <c r="I55" s="30">
        <f>COUNTIF(H$6:H55,"&lt;50")</f>
        <v>49</v>
      </c>
      <c r="J55" s="30">
        <f>IF(AND(MAX(G$6:G54)=0,G55&gt;0),1+G$3,IF(G55=0,G3,1+MAX(J$6:J54)))</f>
        <v>50</v>
      </c>
      <c r="K55" s="58" t="str">
        <f t="shared" si="2"/>
        <v>Managers and supervisors do not check the correct use of RPE and application of the RPE policy</v>
      </c>
    </row>
    <row r="56" spans="2:11">
      <c r="B56" s="65"/>
      <c r="D56" s="43"/>
      <c r="E56" s="43"/>
      <c r="K56" s="58"/>
    </row>
    <row r="57" spans="2:11">
      <c r="B57" s="65"/>
      <c r="D57" s="43"/>
      <c r="E57" s="43"/>
      <c r="K57" s="58"/>
    </row>
    <row r="58" spans="2:11">
      <c r="B58" s="65"/>
      <c r="D58" s="43"/>
      <c r="E58" s="43"/>
      <c r="K58" s="58"/>
    </row>
    <row r="59" spans="2:11">
      <c r="B59" s="65"/>
      <c r="D59" s="43"/>
      <c r="E59" s="43"/>
      <c r="K59" s="58"/>
    </row>
    <row r="60" spans="2:11">
      <c r="B60" s="65"/>
      <c r="D60" s="43"/>
      <c r="E60" s="43"/>
      <c r="K60" s="58"/>
    </row>
    <row r="61" spans="2:11">
      <c r="B61" s="65"/>
      <c r="D61" s="43"/>
      <c r="E61" s="43"/>
      <c r="K61" s="58"/>
    </row>
    <row r="62" spans="2:11">
      <c r="B62" s="65"/>
      <c r="D62" s="43"/>
      <c r="E62" s="43"/>
      <c r="K62" s="58"/>
    </row>
    <row r="63" spans="2:11">
      <c r="B63" s="65"/>
      <c r="D63" s="43"/>
      <c r="E63" s="43"/>
      <c r="K63" s="58"/>
    </row>
    <row r="64" spans="2:11">
      <c r="B64" s="65"/>
      <c r="D64" s="43"/>
      <c r="E64" s="43"/>
      <c r="K64" s="58"/>
    </row>
    <row r="65" spans="2:11">
      <c r="B65" s="65"/>
      <c r="D65" s="43"/>
      <c r="E65" s="43"/>
      <c r="K65" s="58"/>
    </row>
    <row r="66" spans="2:11">
      <c r="B66" s="65"/>
      <c r="D66" s="43"/>
      <c r="E66" s="43"/>
      <c r="K66" s="58"/>
    </row>
    <row r="67" spans="2:11">
      <c r="B67" s="65"/>
      <c r="D67" s="43"/>
      <c r="E67" s="43"/>
      <c r="K67" s="58"/>
    </row>
    <row r="68" spans="2:11">
      <c r="B68" s="65"/>
      <c r="D68" s="43"/>
      <c r="E68" s="43"/>
      <c r="K68" s="58"/>
    </row>
    <row r="69" spans="2:11">
      <c r="B69" s="65"/>
      <c r="D69" s="43"/>
      <c r="E69" s="43"/>
      <c r="K69" s="58"/>
    </row>
    <row r="70" spans="2:11">
      <c r="B70" s="65"/>
      <c r="D70" s="43"/>
      <c r="E70" s="43"/>
      <c r="K70" s="58"/>
    </row>
    <row r="71" spans="2:11">
      <c r="B71" s="65"/>
      <c r="D71" s="43"/>
      <c r="E71" s="43"/>
      <c r="K71" s="58"/>
    </row>
    <row r="72" spans="2:11">
      <c r="B72" s="65"/>
      <c r="D72" s="43"/>
      <c r="E72" s="43"/>
      <c r="K72" s="58"/>
    </row>
    <row r="73" spans="2:11">
      <c r="B73" s="65"/>
      <c r="D73" s="43"/>
      <c r="E73" s="43"/>
      <c r="K73" s="58"/>
    </row>
    <row r="74" spans="2:11">
      <c r="B74" s="65"/>
      <c r="D74" s="43"/>
      <c r="E74" s="43"/>
      <c r="K74" s="58"/>
    </row>
    <row r="75" spans="2:11">
      <c r="B75" s="65"/>
      <c r="D75" s="43"/>
      <c r="E75" s="43"/>
      <c r="K75" s="58"/>
    </row>
    <row r="76" spans="2:11">
      <c r="B76" s="65"/>
      <c r="D76" s="43"/>
      <c r="E76" s="43"/>
      <c r="K76" s="58"/>
    </row>
    <row r="77" spans="2:11">
      <c r="B77" s="65"/>
      <c r="D77" s="43"/>
      <c r="E77" s="43"/>
      <c r="K77" s="58"/>
    </row>
    <row r="78" spans="2:11">
      <c r="B78" s="65"/>
      <c r="D78" s="43"/>
      <c r="E78" s="43"/>
      <c r="K78" s="58"/>
    </row>
    <row r="79" spans="2:11">
      <c r="B79" s="65"/>
      <c r="D79" s="43"/>
      <c r="E79" s="43"/>
      <c r="K79" s="58"/>
    </row>
    <row r="80" spans="2:11">
      <c r="B80" s="65"/>
      <c r="D80" s="43"/>
      <c r="E80" s="43"/>
      <c r="K80" s="58"/>
    </row>
    <row r="81" spans="2:11">
      <c r="B81" s="65"/>
      <c r="D81" s="43"/>
      <c r="E81" s="43"/>
      <c r="G81" s="59"/>
      <c r="K81" s="58"/>
    </row>
    <row r="82" spans="2:11">
      <c r="B82" s="65"/>
      <c r="D82" s="43"/>
      <c r="E82" s="43"/>
      <c r="K82" s="58"/>
    </row>
    <row r="83" spans="2:11">
      <c r="B83" s="65"/>
      <c r="D83" s="43"/>
      <c r="E83" s="43"/>
      <c r="K83" s="58"/>
    </row>
    <row r="84" spans="2:11">
      <c r="B84" s="65"/>
      <c r="D84" s="43"/>
      <c r="E84" s="43"/>
      <c r="K84" s="58"/>
    </row>
    <row r="85" spans="2:11">
      <c r="B85" s="65"/>
      <c r="D85" s="43"/>
      <c r="E85" s="43"/>
      <c r="K85" s="58"/>
    </row>
    <row r="86" spans="2:11">
      <c r="B86" s="65"/>
      <c r="D86" s="43"/>
      <c r="E86" s="43"/>
      <c r="K86" s="58"/>
    </row>
    <row r="87" spans="2:11">
      <c r="B87" s="65"/>
      <c r="D87" s="43"/>
      <c r="E87" s="43"/>
      <c r="K87" s="58"/>
    </row>
    <row r="88" spans="2:11">
      <c r="B88" s="65"/>
      <c r="D88" s="43"/>
      <c r="E88" s="43"/>
      <c r="K88" s="58"/>
    </row>
    <row r="89" spans="2:11">
      <c r="B89" s="65"/>
      <c r="D89" s="43"/>
      <c r="E89" s="43"/>
      <c r="K89" s="58"/>
    </row>
    <row r="90" spans="2:11">
      <c r="B90" s="65"/>
      <c r="D90" s="43"/>
      <c r="E90" s="43"/>
      <c r="K90" s="58"/>
    </row>
    <row r="91" spans="2:11">
      <c r="B91" s="65"/>
      <c r="D91" s="43"/>
      <c r="E91" s="43"/>
      <c r="G91" s="59"/>
      <c r="K91" s="58"/>
    </row>
    <row r="92" spans="2:11">
      <c r="B92" s="65"/>
      <c r="D92" s="43"/>
      <c r="E92" s="43"/>
      <c r="K92" s="58"/>
    </row>
    <row r="93" spans="2:11">
      <c r="B93" s="65"/>
      <c r="D93" s="43"/>
      <c r="E93" s="43"/>
      <c r="K93" s="58"/>
    </row>
    <row r="94" spans="2:11">
      <c r="B94" s="65"/>
      <c r="D94" s="43"/>
      <c r="E94" s="43"/>
      <c r="K94" s="58"/>
    </row>
    <row r="95" spans="2:11">
      <c r="B95" s="65"/>
      <c r="D95" s="43"/>
      <c r="E95" s="43"/>
      <c r="K95" s="58"/>
    </row>
    <row r="96" spans="2:11">
      <c r="B96" s="65"/>
      <c r="D96" s="43"/>
      <c r="E96" s="43"/>
      <c r="K96" s="58"/>
    </row>
    <row r="97" spans="2:11">
      <c r="B97" s="65"/>
      <c r="D97" s="43"/>
      <c r="E97" s="43"/>
      <c r="K97" s="58"/>
    </row>
    <row r="98" spans="2:11">
      <c r="B98" s="65"/>
      <c r="D98" s="43"/>
      <c r="E98" s="43"/>
      <c r="K98" s="58"/>
    </row>
    <row r="99" spans="2:11">
      <c r="B99" s="65"/>
      <c r="D99" s="43"/>
      <c r="E99" s="43"/>
      <c r="K99" s="58"/>
    </row>
    <row r="100" spans="2:11">
      <c r="B100" s="65"/>
      <c r="D100" s="43"/>
      <c r="E100" s="43"/>
      <c r="K100" s="58"/>
    </row>
    <row r="101" spans="2:11">
      <c r="B101" s="65"/>
      <c r="D101" s="43"/>
      <c r="E101" s="43"/>
      <c r="K101" s="58"/>
    </row>
    <row r="102" spans="2:11">
      <c r="B102" s="65"/>
      <c r="D102" s="43"/>
      <c r="E102" s="43"/>
      <c r="G102" s="59"/>
      <c r="K102" s="58"/>
    </row>
    <row r="103" spans="2:11">
      <c r="B103" s="65"/>
      <c r="D103" s="43"/>
      <c r="E103" s="43"/>
      <c r="K103" s="58"/>
    </row>
    <row r="104" spans="2:11">
      <c r="B104" s="65"/>
      <c r="D104" s="43"/>
      <c r="E104" s="43"/>
      <c r="K104" s="58"/>
    </row>
    <row r="105" spans="2:11">
      <c r="B105" s="65"/>
      <c r="D105" s="43"/>
      <c r="E105" s="43"/>
      <c r="K105" s="58"/>
    </row>
    <row r="106" spans="2:11">
      <c r="B106" s="65"/>
      <c r="D106" s="43"/>
      <c r="E106" s="43"/>
      <c r="K106" s="58"/>
    </row>
    <row r="107" spans="2:11">
      <c r="B107" s="65"/>
      <c r="D107" s="43"/>
      <c r="E107" s="43"/>
      <c r="K107" s="58"/>
    </row>
    <row r="108" spans="2:11">
      <c r="B108" s="65"/>
      <c r="D108" s="43"/>
      <c r="E108" s="43"/>
      <c r="K108" s="58"/>
    </row>
    <row r="109" spans="2:11">
      <c r="B109" s="65"/>
      <c r="D109" s="43"/>
      <c r="E109" s="43"/>
      <c r="K109" s="58"/>
    </row>
    <row r="110" spans="2:11">
      <c r="B110" s="65"/>
      <c r="D110" s="43"/>
      <c r="E110" s="43"/>
      <c r="K110" s="58"/>
    </row>
    <row r="111" spans="2:11">
      <c r="B111" s="65"/>
      <c r="D111" s="43"/>
      <c r="E111" s="43"/>
      <c r="K111" s="58"/>
    </row>
    <row r="112" spans="2:11">
      <c r="B112" s="65"/>
      <c r="D112" s="43"/>
      <c r="E112" s="43"/>
      <c r="K112" s="58"/>
    </row>
    <row r="113" spans="2:11">
      <c r="B113" s="65"/>
      <c r="D113" s="43"/>
      <c r="E113" s="43"/>
      <c r="K113" s="58"/>
    </row>
    <row r="114" spans="2:11">
      <c r="B114" s="65"/>
      <c r="D114" s="43"/>
      <c r="E114" s="43"/>
      <c r="K114" s="58"/>
    </row>
    <row r="115" spans="2:11">
      <c r="B115" s="65"/>
      <c r="D115" s="43"/>
      <c r="E115" s="43"/>
      <c r="K115" s="58"/>
    </row>
    <row r="116" spans="2:11">
      <c r="B116" s="65"/>
      <c r="D116" s="43"/>
      <c r="E116" s="43"/>
      <c r="G116" s="59"/>
      <c r="K116" s="58"/>
    </row>
    <row r="117" spans="2:11">
      <c r="B117" s="65"/>
      <c r="D117" s="43"/>
      <c r="E117" s="43"/>
      <c r="K117" s="58"/>
    </row>
    <row r="118" spans="2:11">
      <c r="B118" s="65"/>
      <c r="D118" s="43"/>
      <c r="E118" s="43"/>
      <c r="K118" s="58"/>
    </row>
    <row r="119" spans="2:11">
      <c r="B119" s="65"/>
      <c r="D119" s="43"/>
      <c r="E119" s="43"/>
      <c r="K119" s="58"/>
    </row>
    <row r="120" spans="2:11">
      <c r="B120" s="65"/>
      <c r="D120" s="43"/>
      <c r="E120" s="43"/>
      <c r="K120" s="58"/>
    </row>
    <row r="121" spans="2:11">
      <c r="B121" s="65"/>
      <c r="D121" s="43"/>
      <c r="E121" s="43"/>
      <c r="K121" s="58"/>
    </row>
    <row r="122" spans="2:11">
      <c r="B122" s="65"/>
      <c r="D122" s="43"/>
      <c r="E122" s="43"/>
      <c r="K122" s="58"/>
    </row>
    <row r="123" spans="2:11">
      <c r="B123" s="65"/>
      <c r="D123" s="43"/>
      <c r="E123" s="43"/>
      <c r="K123" s="58"/>
    </row>
    <row r="124" spans="2:11">
      <c r="B124" s="65"/>
      <c r="D124" s="43"/>
      <c r="E124" s="43"/>
      <c r="K124" s="58"/>
    </row>
    <row r="125" spans="2:11">
      <c r="B125" s="65"/>
      <c r="D125" s="43"/>
      <c r="E125" s="43"/>
      <c r="K125" s="58"/>
    </row>
    <row r="126" spans="2:11">
      <c r="B126" s="65"/>
      <c r="D126" s="43"/>
      <c r="E126" s="43"/>
      <c r="K126" s="58"/>
    </row>
    <row r="127" spans="2:11">
      <c r="B127" s="65"/>
      <c r="D127" s="43"/>
      <c r="E127" s="43"/>
      <c r="K127" s="58"/>
    </row>
    <row r="128" spans="2:11">
      <c r="B128" s="65"/>
      <c r="D128" s="43"/>
      <c r="E128" s="43"/>
      <c r="K128" s="58"/>
    </row>
    <row r="129" spans="2:11">
      <c r="B129" s="65"/>
      <c r="D129" s="43"/>
      <c r="E129" s="43"/>
      <c r="K129" s="58"/>
    </row>
    <row r="130" spans="2:11">
      <c r="B130" s="65"/>
      <c r="D130" s="43"/>
      <c r="E130" s="43"/>
      <c r="K130" s="58"/>
    </row>
    <row r="131" spans="2:11">
      <c r="B131" s="65"/>
      <c r="D131" s="43"/>
      <c r="E131" s="43"/>
      <c r="K131" s="58"/>
    </row>
    <row r="132" spans="2:11">
      <c r="B132" s="65"/>
      <c r="D132" s="43"/>
      <c r="E132" s="43"/>
      <c r="K132" s="58"/>
    </row>
    <row r="133" spans="2:11">
      <c r="B133" s="65"/>
      <c r="D133" s="43"/>
      <c r="E133" s="43"/>
      <c r="K133" s="58"/>
    </row>
    <row r="134" spans="2:11">
      <c r="B134" s="65"/>
      <c r="D134" s="43"/>
      <c r="E134" s="43"/>
      <c r="K134" s="58"/>
    </row>
    <row r="135" spans="2:11">
      <c r="B135" s="65"/>
      <c r="D135" s="43"/>
      <c r="E135" s="43"/>
      <c r="K135" s="58"/>
    </row>
    <row r="136" spans="2:11">
      <c r="B136" s="65"/>
      <c r="D136" s="43"/>
      <c r="E136" s="43"/>
      <c r="K136" s="58"/>
    </row>
    <row r="137" spans="2:11">
      <c r="B137" s="65"/>
      <c r="D137" s="43"/>
      <c r="E137" s="43"/>
      <c r="K137" s="58"/>
    </row>
    <row r="138" spans="2:11">
      <c r="B138" s="65"/>
      <c r="D138" s="43"/>
      <c r="E138" s="43"/>
      <c r="K138" s="58"/>
    </row>
    <row r="139" spans="2:11">
      <c r="B139" s="65"/>
      <c r="D139" s="43"/>
      <c r="E139" s="43"/>
      <c r="K139" s="58"/>
    </row>
    <row r="140" spans="2:11">
      <c r="B140" s="65"/>
      <c r="D140" s="43"/>
      <c r="E140" s="43"/>
      <c r="K140" s="58"/>
    </row>
    <row r="141" spans="2:11">
      <c r="B141" s="65"/>
      <c r="D141" s="43"/>
      <c r="E141" s="43"/>
      <c r="K141" s="58"/>
    </row>
    <row r="142" spans="2:11">
      <c r="B142" s="65"/>
      <c r="D142" s="43"/>
      <c r="E142" s="43"/>
      <c r="K142" s="58"/>
    </row>
    <row r="143" spans="2:11">
      <c r="B143" s="65"/>
      <c r="C143" s="60"/>
      <c r="D143" s="43"/>
      <c r="E143" s="43"/>
      <c r="I143" s="59"/>
      <c r="K143" s="58"/>
    </row>
    <row r="144" spans="2:11" ht="18">
      <c r="B144" s="40"/>
    </row>
    <row r="145" spans="2:2">
      <c r="B145" s="41"/>
    </row>
    <row r="146" spans="2:2">
      <c r="B146" s="41"/>
    </row>
    <row r="147" spans="2:2">
      <c r="B147" s="41"/>
    </row>
    <row r="148" spans="2:2">
      <c r="B148" s="41"/>
    </row>
    <row r="149" spans="2:2">
      <c r="B149" s="41"/>
    </row>
    <row r="150" spans="2:2">
      <c r="B150" s="41"/>
    </row>
    <row r="151" spans="2:2">
      <c r="B151" s="41"/>
    </row>
    <row r="152" spans="2:2">
      <c r="B152" s="41"/>
    </row>
    <row r="153" spans="2:2">
      <c r="B153" s="41"/>
    </row>
    <row r="154" spans="2:2">
      <c r="B154" s="41"/>
    </row>
    <row r="155" spans="2:2">
      <c r="B155" s="41"/>
    </row>
    <row r="156" spans="2:2">
      <c r="B156" s="41"/>
    </row>
    <row r="157" spans="2:2">
      <c r="B157" s="41"/>
    </row>
    <row r="158" spans="2:2">
      <c r="B158" s="41"/>
    </row>
    <row r="159" spans="2:2">
      <c r="B159" s="41"/>
    </row>
    <row r="160" spans="2:2">
      <c r="B160" s="41"/>
    </row>
    <row r="161" spans="2:2">
      <c r="B161" s="41"/>
    </row>
    <row r="162" spans="2:2">
      <c r="B162" s="41"/>
    </row>
    <row r="163" spans="2:2">
      <c r="B163" s="41"/>
    </row>
    <row r="164" spans="2:2">
      <c r="B164" s="41"/>
    </row>
    <row r="165" spans="2:2">
      <c r="B165" s="41"/>
    </row>
    <row r="166" spans="2:2">
      <c r="B166" s="41"/>
    </row>
    <row r="167" spans="2:2">
      <c r="B167" s="41"/>
    </row>
    <row r="168" spans="2:2">
      <c r="B168" s="41"/>
    </row>
    <row r="169" spans="2:2">
      <c r="B169" s="41"/>
    </row>
  </sheetData>
  <sheetProtection sheet="1" objects="1" scenarios="1"/>
  <phoneticPr fontId="0" type="noConversion"/>
  <conditionalFormatting sqref="B5">
    <cfRule type="cellIs" dxfId="4" priority="4" stopIfTrue="1" operator="equal">
      <formula>$K$143</formula>
    </cfRule>
  </conditionalFormatting>
  <conditionalFormatting sqref="B6:B48 B56:B143 B50:B53">
    <cfRule type="cellIs" dxfId="3" priority="6" stopIfTrue="1" operator="equal">
      <formula>$K$1</formula>
    </cfRule>
  </conditionalFormatting>
  <conditionalFormatting sqref="B49">
    <cfRule type="cellIs" dxfId="2" priority="3" stopIfTrue="1" operator="equal">
      <formula>$K$1</formula>
    </cfRule>
  </conditionalFormatting>
  <conditionalFormatting sqref="B54">
    <cfRule type="cellIs" dxfId="1" priority="2" stopIfTrue="1" operator="equal">
      <formula>$K$1</formula>
    </cfRule>
  </conditionalFormatting>
  <conditionalFormatting sqref="B55">
    <cfRule type="cellIs" dxfId="0" priority="1" stopIfTrue="1" operator="equal">
      <formula>$K$1</formula>
    </cfRule>
  </conditionalFormatting>
  <printOptions horizontalCentered="1"/>
  <pageMargins left="0.23622047244094491" right="0.23622047244094491" top="0.23622047244094491" bottom="0.23622047244094491" header="0" footer="0"/>
  <pageSetup paperSize="9" orientation="landscape" r:id="rId1"/>
  <headerFooter>
    <oddFooter>&amp;C&amp;P of &amp;N</oddFooter>
  </headerFooter>
  <rowBreaks count="2" manualBreakCount="2">
    <brk id="96" min="1" max="1" man="1"/>
    <brk id="126" min="1" max="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Cover Page</vt:lpstr>
      <vt:lpstr>Readme</vt:lpstr>
      <vt:lpstr>Risk Control</vt:lpstr>
      <vt:lpstr>Specific Controls</vt:lpstr>
      <vt:lpstr>Occupational Health</vt:lpstr>
      <vt:lpstr>RPE</vt:lpstr>
      <vt:lpstr>Graphic</vt:lpstr>
      <vt:lpstr>Red List</vt:lpstr>
      <vt:lpstr>'Occupational Health'!_Hlk263848998</vt:lpstr>
      <vt:lpstr>'Risk Control'!_Hlk263848998</vt:lpstr>
      <vt:lpstr>RPE!_Hlk263848998</vt:lpstr>
      <vt:lpstr>'Specific Controls'!_Hlk263848998</vt:lpstr>
      <vt:lpstr>'Red List'!Extract</vt:lpstr>
      <vt:lpstr>'Cover Page'!Print_Area</vt:lpstr>
      <vt:lpstr>Graphic!Print_Area</vt:lpstr>
      <vt:lpstr>'Occupational Health'!Print_Area</vt:lpstr>
      <vt:lpstr>Readme!Print_Area</vt:lpstr>
      <vt:lpstr>'Red List'!Print_Area</vt:lpstr>
      <vt:lpstr>'Risk Control'!Print_Area</vt:lpstr>
      <vt:lpstr>RPE!Print_Area</vt:lpstr>
      <vt:lpstr>'Specific Controls'!Print_Area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igibson</dc:creator>
  <cp:lastModifiedBy>Windows User</cp:lastModifiedBy>
  <cp:lastPrinted>2016-01-20T13:03:40Z</cp:lastPrinted>
  <dcterms:created xsi:type="dcterms:W3CDTF">2010-06-09T11:14:32Z</dcterms:created>
  <dcterms:modified xsi:type="dcterms:W3CDTF">2017-03-31T14:16:48Z</dcterms:modified>
</cp:coreProperties>
</file>